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D:\软件文档\轻办公云文档\赵建超的云文档\团队文档\木里中学_1\3.教务相关\8.绩效及教学质量计算\2020-2021学年教学质量计算\高考质量奖\"/>
    </mc:Choice>
  </mc:AlternateContent>
  <xr:revisionPtr revIDLastSave="0" documentId="13_ncr:1_{61676129-94F5-4CBE-AC7E-28E2A4029B34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管理奖" sheetId="1" r:id="rId1"/>
    <sheet name="质量奖" sheetId="2" r:id="rId2"/>
    <sheet name="汇总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5" i="3" l="1"/>
  <c r="D14" i="3"/>
  <c r="D13" i="3"/>
  <c r="D12" i="3"/>
  <c r="D11" i="3"/>
  <c r="D10" i="3"/>
  <c r="D9" i="3"/>
  <c r="D8" i="3"/>
  <c r="D7" i="3"/>
  <c r="D6" i="3"/>
  <c r="D5" i="3"/>
  <c r="D4" i="3"/>
  <c r="D16" i="3" s="1"/>
  <c r="D3" i="3"/>
  <c r="D2" i="3"/>
  <c r="E13" i="2"/>
  <c r="F10" i="2"/>
  <c r="F9" i="2"/>
  <c r="F8" i="2"/>
  <c r="F6" i="2"/>
  <c r="F5" i="2"/>
  <c r="F4" i="2"/>
  <c r="F3" i="2"/>
  <c r="F2" i="2"/>
  <c r="F12" i="2" s="1"/>
  <c r="E14" i="1"/>
  <c r="D6" i="1"/>
  <c r="D2" i="1"/>
  <c r="D10" i="1" s="1"/>
  <c r="C2" i="1"/>
  <c r="C5" i="1" s="1"/>
  <c r="G6" i="2" l="1"/>
  <c r="F8" i="1" s="1"/>
  <c r="G5" i="2"/>
  <c r="F7" i="1" s="1"/>
  <c r="G11" i="2"/>
  <c r="F13" i="1" s="1"/>
  <c r="G4" i="2"/>
  <c r="F6" i="1" s="1"/>
  <c r="G10" i="2"/>
  <c r="F12" i="1" s="1"/>
  <c r="G3" i="2"/>
  <c r="F5" i="1" s="1"/>
  <c r="G9" i="2"/>
  <c r="F11" i="1" s="1"/>
  <c r="G7" i="2"/>
  <c r="F9" i="1" s="1"/>
  <c r="G2" i="2"/>
  <c r="F4" i="1" s="1"/>
  <c r="F14" i="1" s="1"/>
  <c r="G8" i="2"/>
  <c r="F10" i="1" s="1"/>
  <c r="G10" i="1" s="1"/>
  <c r="G6" i="1"/>
  <c r="C6" i="1"/>
  <c r="C4" i="1"/>
  <c r="D4" i="1"/>
  <c r="C7" i="1"/>
  <c r="D7" i="1"/>
  <c r="G7" i="1" s="1"/>
  <c r="D11" i="1"/>
  <c r="D5" i="1"/>
  <c r="G5" i="1" s="1"/>
  <c r="J5" i="1" s="1"/>
  <c r="D8" i="1"/>
  <c r="G8" i="1" s="1"/>
  <c r="D12" i="1"/>
  <c r="G12" i="1" s="1"/>
  <c r="D9" i="1"/>
  <c r="G9" i="1" s="1"/>
  <c r="D13" i="1"/>
  <c r="G13" i="1" s="1"/>
  <c r="G11" i="1" l="1"/>
  <c r="D14" i="1"/>
  <c r="G4" i="1"/>
  <c r="G14" i="1" s="1"/>
</calcChain>
</file>

<file path=xl/sharedStrings.xml><?xml version="1.0" encoding="utf-8"?>
<sst xmlns="http://schemas.openxmlformats.org/spreadsheetml/2006/main" count="150" uniqueCount="47">
  <si>
    <t>总金额</t>
  </si>
  <si>
    <t>姓名</t>
  </si>
  <si>
    <t>管理人员奖</t>
  </si>
  <si>
    <t>班主任管理奖</t>
  </si>
  <si>
    <t>类别</t>
  </si>
  <si>
    <t>奖金</t>
  </si>
  <si>
    <t>基本奖</t>
  </si>
  <si>
    <t>过程奖</t>
  </si>
  <si>
    <t>质量奖</t>
  </si>
  <si>
    <t>班级</t>
  </si>
  <si>
    <t>班主任</t>
  </si>
  <si>
    <t>年级主任</t>
  </si>
  <si>
    <t>龙志云</t>
  </si>
  <si>
    <t>1班</t>
  </si>
  <si>
    <t>车梦德</t>
  </si>
  <si>
    <t>扎拉</t>
  </si>
  <si>
    <t>2班</t>
  </si>
  <si>
    <t>吴文艺/刘玲君</t>
  </si>
  <si>
    <t>校长</t>
  </si>
  <si>
    <t>黄河</t>
  </si>
  <si>
    <t>3班</t>
  </si>
  <si>
    <t>降初里</t>
  </si>
  <si>
    <t>分管行政</t>
  </si>
  <si>
    <t>李树海</t>
  </si>
  <si>
    <t>5班</t>
  </si>
  <si>
    <t>次儿祝玛</t>
  </si>
  <si>
    <t>6班</t>
  </si>
  <si>
    <t>高琴</t>
  </si>
  <si>
    <t>7班</t>
  </si>
  <si>
    <t>辜英琼/兰举银</t>
  </si>
  <si>
    <t>8班</t>
  </si>
  <si>
    <t>潘勇</t>
  </si>
  <si>
    <t>9班</t>
  </si>
  <si>
    <t>10班</t>
  </si>
  <si>
    <t>田友米</t>
  </si>
  <si>
    <t>11班</t>
  </si>
  <si>
    <t>胡万春/任吉洪</t>
  </si>
  <si>
    <t>目标内上线</t>
  </si>
  <si>
    <t>目标外上线</t>
  </si>
  <si>
    <t>艺体上线</t>
  </si>
  <si>
    <t>得分</t>
  </si>
  <si>
    <t>年级管理奖</t>
  </si>
  <si>
    <t>班级管理奖</t>
  </si>
  <si>
    <t>刘玲君</t>
  </si>
  <si>
    <t>兰举银</t>
  </si>
  <si>
    <t>吴文艺</t>
  </si>
  <si>
    <t>任吉洪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</si>
</sst>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"/>
  </numFmts>
  <fonts count="4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1" xfId="0" applyNumberForma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178" fontId="2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178" fontId="1" fillId="0" borderId="1" xfId="0" applyNumberFormat="1" applyFont="1" applyBorder="1">
      <alignment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workbookViewId="0">
      <selection activeCell="B30" sqref="B30"/>
    </sheetView>
  </sheetViews>
  <sheetFormatPr defaultColWidth="9" defaultRowHeight="13.5" x14ac:dyDescent="0.15"/>
  <cols>
    <col min="1" max="1" width="11.375" customWidth="1"/>
    <col min="2" max="2" width="14.5" customWidth="1"/>
    <col min="3" max="3" width="12.5" customWidth="1"/>
    <col min="4" max="4" width="14.75" customWidth="1"/>
    <col min="5" max="5" width="10.125" customWidth="1"/>
    <col min="6" max="6" width="12.875"/>
    <col min="7" max="7" width="15.875"/>
    <col min="9" max="9" width="20.875" customWidth="1"/>
  </cols>
  <sheetData>
    <row r="1" spans="1:10" ht="18.75" x14ac:dyDescent="0.15">
      <c r="A1" s="10" t="s">
        <v>0</v>
      </c>
      <c r="B1" s="10" t="s">
        <v>1</v>
      </c>
      <c r="C1" s="10" t="s">
        <v>2</v>
      </c>
      <c r="D1" s="13" t="s">
        <v>3</v>
      </c>
      <c r="E1" s="14"/>
      <c r="F1" s="14"/>
      <c r="G1" s="14"/>
      <c r="H1" s="14"/>
      <c r="I1" s="14"/>
    </row>
    <row r="2" spans="1:10" ht="18.75" x14ac:dyDescent="0.15">
      <c r="A2" s="1">
        <v>52480</v>
      </c>
      <c r="B2" s="1"/>
      <c r="C2" s="10">
        <f>A2*0.4</f>
        <v>20992</v>
      </c>
      <c r="D2" s="15">
        <f>A2*0.6</f>
        <v>31488</v>
      </c>
      <c r="E2" s="15"/>
      <c r="F2" s="15"/>
      <c r="G2" s="15"/>
      <c r="H2" s="15"/>
      <c r="I2" s="12"/>
    </row>
    <row r="3" spans="1:10" ht="18.75" x14ac:dyDescent="0.15">
      <c r="A3" s="1" t="s">
        <v>4</v>
      </c>
      <c r="B3" s="1"/>
      <c r="C3" s="1" t="s">
        <v>5</v>
      </c>
      <c r="D3" s="1" t="s">
        <v>6</v>
      </c>
      <c r="E3" s="1" t="s">
        <v>7</v>
      </c>
      <c r="F3" s="1" t="s">
        <v>8</v>
      </c>
      <c r="G3" s="1" t="s">
        <v>5</v>
      </c>
      <c r="H3" s="1" t="s">
        <v>9</v>
      </c>
      <c r="I3" s="10" t="s">
        <v>10</v>
      </c>
    </row>
    <row r="4" spans="1:10" ht="18.75" x14ac:dyDescent="0.15">
      <c r="A4" s="16" t="s">
        <v>11</v>
      </c>
      <c r="B4" s="1" t="s">
        <v>12</v>
      </c>
      <c r="C4" s="1">
        <f>C2*0.6*0.55</f>
        <v>6927.36</v>
      </c>
      <c r="D4" s="10">
        <f>D2*0.4*0.1</f>
        <v>1259.5200000000002</v>
      </c>
      <c r="E4" s="1">
        <v>940</v>
      </c>
      <c r="F4" s="11">
        <f>质量奖!G2</f>
        <v>1229.5314285714285</v>
      </c>
      <c r="G4" s="11">
        <f>SUM(D4:F4)</f>
        <v>3429.0514285714289</v>
      </c>
      <c r="H4" s="10" t="s">
        <v>13</v>
      </c>
      <c r="I4" s="10" t="s">
        <v>14</v>
      </c>
    </row>
    <row r="5" spans="1:10" ht="18.75" x14ac:dyDescent="0.15">
      <c r="A5" s="16"/>
      <c r="B5" s="1" t="s">
        <v>15</v>
      </c>
      <c r="C5" s="1">
        <f>C2*0.6*0.45</f>
        <v>5667.8399999999992</v>
      </c>
      <c r="D5" s="10">
        <f>D2*0.4*0.1</f>
        <v>1259.5200000000002</v>
      </c>
      <c r="E5" s="1">
        <v>926.4</v>
      </c>
      <c r="F5" s="11">
        <f>质量奖!G3</f>
        <v>239.90857142857141</v>
      </c>
      <c r="G5" s="11">
        <f t="shared" ref="G5:G13" si="0">SUM(D5:F5)</f>
        <v>2425.8285714285716</v>
      </c>
      <c r="H5" s="10" t="s">
        <v>16</v>
      </c>
      <c r="I5" s="10" t="s">
        <v>17</v>
      </c>
      <c r="J5">
        <f>G5*0.35</f>
        <v>849.04000000000008</v>
      </c>
    </row>
    <row r="6" spans="1:10" ht="18.75" x14ac:dyDescent="0.15">
      <c r="A6" s="1" t="s">
        <v>18</v>
      </c>
      <c r="B6" s="1" t="s">
        <v>19</v>
      </c>
      <c r="C6" s="1">
        <f>C2*0.4*0.55</f>
        <v>4618.2400000000007</v>
      </c>
      <c r="D6" s="10">
        <f>D2*0.4*0.1</f>
        <v>1259.5200000000002</v>
      </c>
      <c r="E6" s="1">
        <v>960</v>
      </c>
      <c r="F6" s="11">
        <f>质量奖!G4</f>
        <v>539.79428571428571</v>
      </c>
      <c r="G6" s="11">
        <f t="shared" si="0"/>
        <v>2759.3142857142861</v>
      </c>
      <c r="H6" s="10" t="s">
        <v>20</v>
      </c>
      <c r="I6" s="10" t="s">
        <v>21</v>
      </c>
    </row>
    <row r="7" spans="1:10" ht="18.75" x14ac:dyDescent="0.15">
      <c r="A7" s="1" t="s">
        <v>22</v>
      </c>
      <c r="B7" s="1" t="s">
        <v>23</v>
      </c>
      <c r="C7" s="1">
        <f>C2*0.4*0.45</f>
        <v>3778.5600000000004</v>
      </c>
      <c r="D7" s="10">
        <f>D2*0.4*0.1</f>
        <v>1259.5200000000002</v>
      </c>
      <c r="E7" s="1">
        <v>935</v>
      </c>
      <c r="F7" s="11">
        <f>质量奖!G5</f>
        <v>359.86285714285714</v>
      </c>
      <c r="G7" s="11">
        <f t="shared" si="0"/>
        <v>2554.3828571428576</v>
      </c>
      <c r="H7" s="10" t="s">
        <v>24</v>
      </c>
      <c r="I7" s="10" t="s">
        <v>25</v>
      </c>
    </row>
    <row r="8" spans="1:10" ht="18.75" x14ac:dyDescent="0.15">
      <c r="A8" s="10"/>
      <c r="B8" s="10"/>
      <c r="C8" s="10"/>
      <c r="D8" s="10">
        <f>D2*0.4*0.1</f>
        <v>1259.5200000000002</v>
      </c>
      <c r="E8" s="1">
        <v>935</v>
      </c>
      <c r="F8" s="11">
        <f>质量奖!G6</f>
        <v>719.72571428571428</v>
      </c>
      <c r="G8" s="11">
        <f t="shared" si="0"/>
        <v>2914.2457142857147</v>
      </c>
      <c r="H8" s="10" t="s">
        <v>26</v>
      </c>
      <c r="I8" s="10" t="s">
        <v>27</v>
      </c>
    </row>
    <row r="9" spans="1:10" ht="18.75" x14ac:dyDescent="0.15">
      <c r="A9" s="10"/>
      <c r="B9" s="10"/>
      <c r="C9" s="10"/>
      <c r="D9" s="10">
        <f>D2*0.4*0.1</f>
        <v>1259.5200000000002</v>
      </c>
      <c r="E9" s="1">
        <v>940</v>
      </c>
      <c r="F9" s="11">
        <f>质量奖!G7</f>
        <v>479.81714285714281</v>
      </c>
      <c r="G9" s="11">
        <f t="shared" si="0"/>
        <v>2679.3371428571431</v>
      </c>
      <c r="H9" s="10" t="s">
        <v>28</v>
      </c>
      <c r="I9" s="10" t="s">
        <v>29</v>
      </c>
    </row>
    <row r="10" spans="1:10" ht="18.75" x14ac:dyDescent="0.15">
      <c r="A10" s="10"/>
      <c r="B10" s="10"/>
      <c r="C10" s="10"/>
      <c r="D10" s="10">
        <f>D2*0.4*0.1</f>
        <v>1259.5200000000002</v>
      </c>
      <c r="E10" s="1">
        <v>940</v>
      </c>
      <c r="F10" s="11">
        <f>质量奖!G8</f>
        <v>359.86285714285714</v>
      </c>
      <c r="G10" s="11">
        <f t="shared" si="0"/>
        <v>2559.3828571428576</v>
      </c>
      <c r="H10" s="10" t="s">
        <v>30</v>
      </c>
      <c r="I10" s="10" t="s">
        <v>31</v>
      </c>
    </row>
    <row r="11" spans="1:10" ht="18.75" x14ac:dyDescent="0.15">
      <c r="A11" s="10"/>
      <c r="B11" s="10"/>
      <c r="C11" s="10"/>
      <c r="D11" s="10">
        <f>D2*0.4*0.1</f>
        <v>1259.5200000000002</v>
      </c>
      <c r="E11" s="1">
        <v>960</v>
      </c>
      <c r="F11" s="11">
        <f>质量奖!G9</f>
        <v>1679.36</v>
      </c>
      <c r="G11" s="11">
        <f t="shared" si="0"/>
        <v>3898.88</v>
      </c>
      <c r="H11" s="10" t="s">
        <v>32</v>
      </c>
      <c r="I11" s="10" t="s">
        <v>15</v>
      </c>
    </row>
    <row r="12" spans="1:10" ht="18.75" x14ac:dyDescent="0.15">
      <c r="A12" s="10"/>
      <c r="B12" s="10"/>
      <c r="C12" s="10"/>
      <c r="D12" s="10">
        <f>D2*0.4*0.1</f>
        <v>1259.5200000000002</v>
      </c>
      <c r="E12" s="1">
        <v>945</v>
      </c>
      <c r="F12" s="11">
        <f>质量奖!G10</f>
        <v>1829.302857142857</v>
      </c>
      <c r="G12" s="11">
        <f t="shared" si="0"/>
        <v>4033.8228571428572</v>
      </c>
      <c r="H12" s="10" t="s">
        <v>33</v>
      </c>
      <c r="I12" s="10" t="s">
        <v>34</v>
      </c>
    </row>
    <row r="13" spans="1:10" ht="18.75" x14ac:dyDescent="0.15">
      <c r="A13" s="10"/>
      <c r="B13" s="10"/>
      <c r="C13" s="10"/>
      <c r="D13" s="10">
        <f>D2*0.4*0.1</f>
        <v>1259.5200000000002</v>
      </c>
      <c r="E13" s="1">
        <v>965</v>
      </c>
      <c r="F13" s="11">
        <f>质量奖!G11</f>
        <v>2009.2342857142855</v>
      </c>
      <c r="G13" s="11">
        <f t="shared" si="0"/>
        <v>4233.7542857142862</v>
      </c>
      <c r="H13" s="10" t="s">
        <v>35</v>
      </c>
      <c r="I13" s="10" t="s">
        <v>36</v>
      </c>
    </row>
    <row r="14" spans="1:10" ht="18.75" x14ac:dyDescent="0.15">
      <c r="A14" s="10"/>
      <c r="B14" s="10"/>
      <c r="C14" s="10"/>
      <c r="D14" s="10">
        <f>SUM(D4:D13)</f>
        <v>12595.200000000003</v>
      </c>
      <c r="E14" s="10">
        <f>SUM(E4:E13)</f>
        <v>9446.4</v>
      </c>
      <c r="F14" s="10">
        <f>SUM(F4:F13)</f>
        <v>9446.4</v>
      </c>
      <c r="G14" s="1">
        <f>SUM(G4:G13)</f>
        <v>31488.000000000004</v>
      </c>
      <c r="H14" s="10"/>
      <c r="I14" s="10"/>
    </row>
    <row r="15" spans="1:10" ht="18.75" x14ac:dyDescent="0.15">
      <c r="A15" s="1" t="s">
        <v>9</v>
      </c>
      <c r="B15" s="1" t="s">
        <v>10</v>
      </c>
      <c r="C15" s="1" t="s">
        <v>37</v>
      </c>
      <c r="D15" s="1" t="s">
        <v>38</v>
      </c>
      <c r="E15" s="1" t="s">
        <v>39</v>
      </c>
      <c r="F15" s="1" t="s">
        <v>40</v>
      </c>
      <c r="G15" s="1" t="s">
        <v>5</v>
      </c>
      <c r="H15" s="1"/>
    </row>
    <row r="16" spans="1:10" ht="18.75" x14ac:dyDescent="0.15">
      <c r="A16" s="1" t="s">
        <v>13</v>
      </c>
      <c r="B16" s="1" t="s">
        <v>14</v>
      </c>
      <c r="C16" s="1">
        <v>7</v>
      </c>
      <c r="D16" s="1">
        <v>5</v>
      </c>
      <c r="E16" s="1">
        <v>7</v>
      </c>
      <c r="F16" s="1">
        <v>41</v>
      </c>
      <c r="G16" s="1">
        <v>1229.5314285714301</v>
      </c>
      <c r="H16" s="1"/>
    </row>
    <row r="17" spans="1:8" ht="18.75" x14ac:dyDescent="0.15">
      <c r="A17" s="1" t="s">
        <v>16</v>
      </c>
      <c r="B17" s="1" t="s">
        <v>17</v>
      </c>
      <c r="C17" s="1"/>
      <c r="D17" s="1">
        <v>1</v>
      </c>
      <c r="E17" s="1">
        <v>2</v>
      </c>
      <c r="F17" s="1">
        <v>8</v>
      </c>
      <c r="G17" s="1">
        <v>239.90857142857101</v>
      </c>
      <c r="H17" s="1"/>
    </row>
    <row r="18" spans="1:8" ht="18.75" x14ac:dyDescent="0.15">
      <c r="A18" s="1" t="s">
        <v>20</v>
      </c>
      <c r="B18" s="1" t="s">
        <v>21</v>
      </c>
      <c r="C18" s="1"/>
      <c r="D18" s="1">
        <v>1</v>
      </c>
      <c r="E18" s="1">
        <v>7</v>
      </c>
      <c r="F18" s="1">
        <v>18</v>
      </c>
      <c r="G18" s="1">
        <v>539.79428571428605</v>
      </c>
      <c r="H18" s="1"/>
    </row>
    <row r="19" spans="1:8" ht="18.75" x14ac:dyDescent="0.15">
      <c r="A19" s="1" t="s">
        <v>24</v>
      </c>
      <c r="B19" s="1" t="s">
        <v>25</v>
      </c>
      <c r="C19" s="1"/>
      <c r="D19" s="1"/>
      <c r="E19" s="1">
        <v>6</v>
      </c>
      <c r="F19" s="1">
        <v>12</v>
      </c>
      <c r="G19" s="1">
        <v>359.86285714285702</v>
      </c>
      <c r="H19" s="1"/>
    </row>
    <row r="20" spans="1:8" ht="18.75" x14ac:dyDescent="0.15">
      <c r="A20" s="1" t="s">
        <v>26</v>
      </c>
      <c r="B20" s="1" t="s">
        <v>27</v>
      </c>
      <c r="C20" s="1"/>
      <c r="D20" s="1">
        <v>5</v>
      </c>
      <c r="E20" s="1">
        <v>2</v>
      </c>
      <c r="F20" s="1">
        <v>24</v>
      </c>
      <c r="G20" s="1">
        <v>719.72571428571405</v>
      </c>
      <c r="H20" s="1"/>
    </row>
    <row r="21" spans="1:8" ht="18.75" x14ac:dyDescent="0.15">
      <c r="A21" s="1" t="s">
        <v>28</v>
      </c>
      <c r="B21" s="1" t="s">
        <v>29</v>
      </c>
      <c r="C21" s="1"/>
      <c r="D21" s="1">
        <v>4</v>
      </c>
      <c r="E21" s="1"/>
      <c r="F21" s="1">
        <v>16</v>
      </c>
      <c r="G21" s="1">
        <v>479.81714285714298</v>
      </c>
      <c r="H21" s="1"/>
    </row>
    <row r="22" spans="1:8" ht="18.75" x14ac:dyDescent="0.15">
      <c r="A22" s="1" t="s">
        <v>30</v>
      </c>
      <c r="B22" s="1" t="s">
        <v>31</v>
      </c>
      <c r="C22" s="1"/>
      <c r="D22" s="1">
        <v>3</v>
      </c>
      <c r="E22" s="1"/>
      <c r="F22" s="1">
        <v>12</v>
      </c>
      <c r="G22" s="1">
        <v>359.86285714285702</v>
      </c>
      <c r="H22" s="1"/>
    </row>
    <row r="23" spans="1:8" ht="18.75" x14ac:dyDescent="0.15">
      <c r="A23" s="1" t="s">
        <v>32</v>
      </c>
      <c r="B23" s="1" t="s">
        <v>15</v>
      </c>
      <c r="C23" s="1">
        <v>4</v>
      </c>
      <c r="D23" s="1">
        <v>13</v>
      </c>
      <c r="E23" s="1"/>
      <c r="F23" s="1">
        <v>56</v>
      </c>
      <c r="G23" s="1">
        <v>1679.36</v>
      </c>
      <c r="H23" s="1"/>
    </row>
    <row r="24" spans="1:8" ht="18.75" x14ac:dyDescent="0.15">
      <c r="A24" s="1" t="s">
        <v>33</v>
      </c>
      <c r="B24" s="1" t="s">
        <v>34</v>
      </c>
      <c r="C24" s="1">
        <v>37</v>
      </c>
      <c r="D24" s="1">
        <v>6</v>
      </c>
      <c r="E24" s="1"/>
      <c r="F24" s="1">
        <v>61</v>
      </c>
      <c r="G24" s="1">
        <v>1829.3028571428599</v>
      </c>
      <c r="H24" s="1"/>
    </row>
    <row r="25" spans="1:8" ht="18.75" x14ac:dyDescent="0.15">
      <c r="A25" s="1" t="s">
        <v>35</v>
      </c>
      <c r="B25" s="1" t="s">
        <v>36</v>
      </c>
      <c r="C25" s="1">
        <v>31</v>
      </c>
      <c r="D25" s="1">
        <v>9</v>
      </c>
      <c r="E25" s="1"/>
      <c r="F25" s="1">
        <v>67</v>
      </c>
      <c r="G25" s="1">
        <v>2009.2342857142901</v>
      </c>
      <c r="H25" s="1"/>
    </row>
  </sheetData>
  <mergeCells count="3">
    <mergeCell ref="D1:I1"/>
    <mergeCell ref="D2:H2"/>
    <mergeCell ref="A4:A5"/>
  </mergeCells>
  <phoneticPr fontId="3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7"/>
  <sheetViews>
    <sheetView workbookViewId="0">
      <selection activeCell="M24" sqref="M24"/>
    </sheetView>
  </sheetViews>
  <sheetFormatPr defaultColWidth="9" defaultRowHeight="13.5" x14ac:dyDescent="0.15"/>
  <cols>
    <col min="2" max="2" width="15.5" customWidth="1"/>
    <col min="3" max="3" width="11.25" customWidth="1"/>
    <col min="4" max="4" width="13.125" customWidth="1"/>
    <col min="5" max="5" width="9.875"/>
    <col min="7" max="7" width="12.875"/>
  </cols>
  <sheetData>
    <row r="1" spans="1:9" ht="20.25" x14ac:dyDescent="0.15">
      <c r="A1" s="7" t="s">
        <v>9</v>
      </c>
      <c r="B1" s="7" t="s">
        <v>10</v>
      </c>
      <c r="C1" s="7" t="s">
        <v>37</v>
      </c>
      <c r="D1" s="7" t="s">
        <v>38</v>
      </c>
      <c r="E1" s="8" t="s">
        <v>39</v>
      </c>
      <c r="F1" s="7" t="s">
        <v>40</v>
      </c>
      <c r="G1" s="7" t="s">
        <v>5</v>
      </c>
    </row>
    <row r="2" spans="1:9" ht="20.25" x14ac:dyDescent="0.15">
      <c r="A2" s="7" t="s">
        <v>13</v>
      </c>
      <c r="B2" s="7" t="s">
        <v>14</v>
      </c>
      <c r="C2" s="7">
        <v>7</v>
      </c>
      <c r="D2" s="7">
        <v>5</v>
      </c>
      <c r="E2" s="7">
        <v>7</v>
      </c>
      <c r="F2" s="7">
        <f>C2+D2*4+E2*2</f>
        <v>41</v>
      </c>
      <c r="G2" s="9">
        <f>$E$13/$F$12*F2</f>
        <v>1229.5314285714285</v>
      </c>
    </row>
    <row r="3" spans="1:9" ht="20.25" x14ac:dyDescent="0.15">
      <c r="A3" s="7" t="s">
        <v>16</v>
      </c>
      <c r="B3" s="7" t="s">
        <v>17</v>
      </c>
      <c r="C3" s="7"/>
      <c r="D3" s="7">
        <v>1</v>
      </c>
      <c r="E3" s="7">
        <v>2</v>
      </c>
      <c r="F3" s="7">
        <f>C3+D3*4+E3*2</f>
        <v>8</v>
      </c>
      <c r="G3" s="9">
        <f>$E$13/$F$12*F3</f>
        <v>239.90857142857141</v>
      </c>
    </row>
    <row r="4" spans="1:9" ht="20.25" x14ac:dyDescent="0.15">
      <c r="A4" s="7" t="s">
        <v>20</v>
      </c>
      <c r="B4" s="7" t="s">
        <v>21</v>
      </c>
      <c r="C4" s="7"/>
      <c r="D4" s="7">
        <v>1</v>
      </c>
      <c r="E4" s="7">
        <v>7</v>
      </c>
      <c r="F4" s="7">
        <f>C4+D4*4+E4*2</f>
        <v>18</v>
      </c>
      <c r="G4" s="9">
        <f>$E$13/$F$12*F4</f>
        <v>539.79428571428571</v>
      </c>
    </row>
    <row r="5" spans="1:9" ht="20.25" x14ac:dyDescent="0.15">
      <c r="A5" s="7" t="s">
        <v>24</v>
      </c>
      <c r="B5" s="7" t="s">
        <v>25</v>
      </c>
      <c r="C5" s="7"/>
      <c r="D5" s="7"/>
      <c r="E5" s="7">
        <v>6</v>
      </c>
      <c r="F5" s="7">
        <f t="shared" ref="F5:F10" si="0">C5+D5*4+E5*2</f>
        <v>12</v>
      </c>
      <c r="G5" s="9">
        <f t="shared" ref="G5:G11" si="1">$E$13/$F$12*F5</f>
        <v>359.86285714285714</v>
      </c>
    </row>
    <row r="6" spans="1:9" ht="20.25" x14ac:dyDescent="0.15">
      <c r="A6" s="7" t="s">
        <v>26</v>
      </c>
      <c r="B6" s="7" t="s">
        <v>27</v>
      </c>
      <c r="C6" s="7"/>
      <c r="D6" s="7">
        <v>5</v>
      </c>
      <c r="E6" s="7">
        <v>2</v>
      </c>
      <c r="F6" s="7">
        <f t="shared" si="0"/>
        <v>24</v>
      </c>
      <c r="G6" s="9">
        <f t="shared" si="1"/>
        <v>719.72571428571428</v>
      </c>
    </row>
    <row r="7" spans="1:9" ht="20.25" x14ac:dyDescent="0.15">
      <c r="A7" s="7" t="s">
        <v>28</v>
      </c>
      <c r="B7" s="7" t="s">
        <v>29</v>
      </c>
      <c r="C7" s="7"/>
      <c r="D7" s="7">
        <v>4</v>
      </c>
      <c r="E7" s="7"/>
      <c r="F7" s="7">
        <v>16</v>
      </c>
      <c r="G7" s="9">
        <f t="shared" si="1"/>
        <v>479.81714285714281</v>
      </c>
    </row>
    <row r="8" spans="1:9" ht="20.25" x14ac:dyDescent="0.15">
      <c r="A8" s="7" t="s">
        <v>30</v>
      </c>
      <c r="B8" s="7" t="s">
        <v>31</v>
      </c>
      <c r="C8" s="7"/>
      <c r="D8" s="7">
        <v>3</v>
      </c>
      <c r="E8" s="7"/>
      <c r="F8" s="7">
        <f t="shared" si="0"/>
        <v>12</v>
      </c>
      <c r="G8" s="9">
        <f t="shared" si="1"/>
        <v>359.86285714285714</v>
      </c>
    </row>
    <row r="9" spans="1:9" ht="20.25" x14ac:dyDescent="0.15">
      <c r="A9" s="7" t="s">
        <v>32</v>
      </c>
      <c r="B9" s="7" t="s">
        <v>15</v>
      </c>
      <c r="C9" s="7">
        <v>4</v>
      </c>
      <c r="D9" s="7">
        <v>13</v>
      </c>
      <c r="E9" s="7"/>
      <c r="F9" s="7">
        <f t="shared" si="0"/>
        <v>56</v>
      </c>
      <c r="G9" s="9">
        <f t="shared" si="1"/>
        <v>1679.36</v>
      </c>
    </row>
    <row r="10" spans="1:9" ht="20.25" x14ac:dyDescent="0.15">
      <c r="A10" s="7" t="s">
        <v>33</v>
      </c>
      <c r="B10" s="7" t="s">
        <v>34</v>
      </c>
      <c r="C10" s="7">
        <v>37</v>
      </c>
      <c r="D10" s="7">
        <v>6</v>
      </c>
      <c r="E10" s="7"/>
      <c r="F10" s="7">
        <f t="shared" si="0"/>
        <v>61</v>
      </c>
      <c r="G10" s="9">
        <f t="shared" si="1"/>
        <v>1829.302857142857</v>
      </c>
    </row>
    <row r="11" spans="1:9" ht="20.25" x14ac:dyDescent="0.15">
      <c r="A11" s="7" t="s">
        <v>35</v>
      </c>
      <c r="B11" s="7" t="s">
        <v>36</v>
      </c>
      <c r="C11" s="7">
        <v>31</v>
      </c>
      <c r="D11" s="7">
        <v>9</v>
      </c>
      <c r="E11" s="7"/>
      <c r="F11" s="7">
        <v>67</v>
      </c>
      <c r="G11" s="9">
        <f t="shared" si="1"/>
        <v>2009.2342857142855</v>
      </c>
    </row>
    <row r="12" spans="1:9" ht="20.25" x14ac:dyDescent="0.15">
      <c r="A12" s="8"/>
      <c r="B12" s="8"/>
      <c r="C12" s="8"/>
      <c r="D12" s="8"/>
      <c r="E12" s="8">
        <v>31488</v>
      </c>
      <c r="F12" s="8">
        <f>SUM(F2:F11)</f>
        <v>315</v>
      </c>
      <c r="G12" s="8"/>
    </row>
    <row r="13" spans="1:9" ht="20.25" x14ac:dyDescent="0.15">
      <c r="A13" s="8"/>
      <c r="B13" s="8"/>
      <c r="C13" s="8"/>
      <c r="D13" s="8"/>
      <c r="E13" s="8">
        <f>E12*0.3</f>
        <v>9446.4</v>
      </c>
      <c r="F13" s="8"/>
      <c r="G13" s="8"/>
    </row>
    <row r="14" spans="1:9" x14ac:dyDescent="0.15">
      <c r="A14" t="s">
        <v>0</v>
      </c>
      <c r="B14" t="s">
        <v>1</v>
      </c>
      <c r="C14" t="s">
        <v>2</v>
      </c>
      <c r="D14" t="s">
        <v>3</v>
      </c>
    </row>
    <row r="15" spans="1:9" x14ac:dyDescent="0.15">
      <c r="A15">
        <v>52480</v>
      </c>
      <c r="C15">
        <v>20992</v>
      </c>
      <c r="D15">
        <v>31488</v>
      </c>
    </row>
    <row r="16" spans="1:9" x14ac:dyDescent="0.15">
      <c r="A16" t="s">
        <v>4</v>
      </c>
      <c r="C16" t="s">
        <v>5</v>
      </c>
      <c r="D16" t="s">
        <v>6</v>
      </c>
      <c r="E16" t="s">
        <v>7</v>
      </c>
      <c r="F16" t="s">
        <v>8</v>
      </c>
      <c r="G16" t="s">
        <v>5</v>
      </c>
      <c r="H16" t="s">
        <v>9</v>
      </c>
      <c r="I16" t="s">
        <v>10</v>
      </c>
    </row>
    <row r="17" spans="1:9" x14ac:dyDescent="0.15">
      <c r="A17" t="s">
        <v>11</v>
      </c>
      <c r="B17" t="s">
        <v>12</v>
      </c>
      <c r="C17">
        <v>6927.36</v>
      </c>
      <c r="D17">
        <v>1259.52</v>
      </c>
      <c r="E17">
        <v>940</v>
      </c>
      <c r="F17">
        <v>1229.5314285714301</v>
      </c>
      <c r="G17">
        <v>3429.0514285714298</v>
      </c>
      <c r="H17" t="s">
        <v>13</v>
      </c>
      <c r="I17" t="s">
        <v>14</v>
      </c>
    </row>
    <row r="18" spans="1:9" x14ac:dyDescent="0.15">
      <c r="B18" t="s">
        <v>15</v>
      </c>
      <c r="C18">
        <v>5667.84</v>
      </c>
      <c r="D18">
        <v>1259.52</v>
      </c>
      <c r="E18">
        <v>926.4</v>
      </c>
      <c r="F18">
        <v>239.90857142857101</v>
      </c>
      <c r="G18">
        <v>2425.8285714285698</v>
      </c>
      <c r="H18" t="s">
        <v>16</v>
      </c>
      <c r="I18" t="s">
        <v>17</v>
      </c>
    </row>
    <row r="19" spans="1:9" x14ac:dyDescent="0.15">
      <c r="A19" t="s">
        <v>18</v>
      </c>
      <c r="B19" t="s">
        <v>19</v>
      </c>
      <c r="C19">
        <v>4618.24</v>
      </c>
      <c r="D19">
        <v>1259.52</v>
      </c>
      <c r="E19">
        <v>960</v>
      </c>
      <c r="F19">
        <v>539.79428571428605</v>
      </c>
      <c r="G19">
        <v>2759.3142857142898</v>
      </c>
      <c r="H19" t="s">
        <v>20</v>
      </c>
      <c r="I19" t="s">
        <v>21</v>
      </c>
    </row>
    <row r="20" spans="1:9" x14ac:dyDescent="0.15">
      <c r="A20" t="s">
        <v>22</v>
      </c>
      <c r="B20" t="s">
        <v>23</v>
      </c>
      <c r="C20">
        <v>3778.56</v>
      </c>
      <c r="D20">
        <v>1259.52</v>
      </c>
      <c r="E20">
        <v>935</v>
      </c>
      <c r="F20">
        <v>359.86285714285702</v>
      </c>
      <c r="G20">
        <v>2554.3828571428598</v>
      </c>
      <c r="H20" t="s">
        <v>24</v>
      </c>
      <c r="I20" t="s">
        <v>25</v>
      </c>
    </row>
    <row r="21" spans="1:9" x14ac:dyDescent="0.15">
      <c r="D21">
        <v>1259.52</v>
      </c>
      <c r="E21">
        <v>935</v>
      </c>
      <c r="F21">
        <v>719.72571428571405</v>
      </c>
      <c r="G21">
        <v>2914.2457142857102</v>
      </c>
      <c r="H21" t="s">
        <v>26</v>
      </c>
      <c r="I21" t="s">
        <v>27</v>
      </c>
    </row>
    <row r="22" spans="1:9" x14ac:dyDescent="0.15">
      <c r="D22">
        <v>1259.52</v>
      </c>
      <c r="E22">
        <v>940</v>
      </c>
      <c r="F22">
        <v>479.81714285714298</v>
      </c>
      <c r="G22">
        <v>2679.33714285714</v>
      </c>
      <c r="H22" t="s">
        <v>28</v>
      </c>
      <c r="I22" t="s">
        <v>29</v>
      </c>
    </row>
    <row r="23" spans="1:9" x14ac:dyDescent="0.15">
      <c r="D23">
        <v>1259.52</v>
      </c>
      <c r="E23">
        <v>940</v>
      </c>
      <c r="F23">
        <v>359.86285714285702</v>
      </c>
      <c r="G23">
        <v>2559.3828571428598</v>
      </c>
      <c r="H23" t="s">
        <v>30</v>
      </c>
      <c r="I23" t="s">
        <v>31</v>
      </c>
    </row>
    <row r="24" spans="1:9" x14ac:dyDescent="0.15">
      <c r="D24">
        <v>1259.52</v>
      </c>
      <c r="E24">
        <v>960</v>
      </c>
      <c r="F24">
        <v>1679.36</v>
      </c>
      <c r="G24">
        <v>3898.88</v>
      </c>
      <c r="H24" t="s">
        <v>32</v>
      </c>
      <c r="I24" t="s">
        <v>15</v>
      </c>
    </row>
    <row r="25" spans="1:9" x14ac:dyDescent="0.15">
      <c r="D25">
        <v>1259.52</v>
      </c>
      <c r="E25">
        <v>945</v>
      </c>
      <c r="F25">
        <v>1829.3028571428599</v>
      </c>
      <c r="G25">
        <v>4033.8228571428599</v>
      </c>
      <c r="H25" t="s">
        <v>33</v>
      </c>
      <c r="I25" t="s">
        <v>34</v>
      </c>
    </row>
    <row r="26" spans="1:9" x14ac:dyDescent="0.15">
      <c r="D26">
        <v>1259.52</v>
      </c>
      <c r="E26">
        <v>965</v>
      </c>
      <c r="F26">
        <v>2009.2342857142901</v>
      </c>
      <c r="G26">
        <v>4233.7542857142898</v>
      </c>
      <c r="H26" t="s">
        <v>35</v>
      </c>
      <c r="I26" t="s">
        <v>36</v>
      </c>
    </row>
    <row r="27" spans="1:9" x14ac:dyDescent="0.15">
      <c r="D27">
        <v>12595.2</v>
      </c>
      <c r="E27">
        <v>9446.4</v>
      </c>
      <c r="F27">
        <v>9446.4</v>
      </c>
      <c r="G27">
        <v>31488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6"/>
  <sheetViews>
    <sheetView tabSelected="1" workbookViewId="0">
      <selection activeCell="M15" sqref="M15"/>
    </sheetView>
  </sheetViews>
  <sheetFormatPr defaultColWidth="9" defaultRowHeight="13.5" x14ac:dyDescent="0.15"/>
  <cols>
    <col min="1" max="1" width="12.625" customWidth="1"/>
    <col min="2" max="3" width="14.375" customWidth="1"/>
    <col min="4" max="4" width="12.625"/>
  </cols>
  <sheetData>
    <row r="1" spans="1:4" ht="18.75" x14ac:dyDescent="0.15">
      <c r="A1" s="1" t="s">
        <v>1</v>
      </c>
      <c r="B1" s="1" t="s">
        <v>41</v>
      </c>
      <c r="C1" s="1" t="s">
        <v>42</v>
      </c>
      <c r="D1" s="1" t="s">
        <v>5</v>
      </c>
    </row>
    <row r="2" spans="1:4" ht="18.75" x14ac:dyDescent="0.15">
      <c r="A2" s="1" t="s">
        <v>12</v>
      </c>
      <c r="B2" s="2">
        <v>6927.36</v>
      </c>
      <c r="C2" s="3"/>
      <c r="D2" s="4">
        <f>SUM(B2:C2)</f>
        <v>6927.36</v>
      </c>
    </row>
    <row r="3" spans="1:4" ht="18.75" x14ac:dyDescent="0.15">
      <c r="A3" s="1" t="s">
        <v>15</v>
      </c>
      <c r="B3" s="2">
        <v>5667.84</v>
      </c>
      <c r="C3" s="3">
        <v>3898.88</v>
      </c>
      <c r="D3" s="4">
        <f t="shared" ref="D3:D15" si="0">SUM(B3:C3)</f>
        <v>9566.7200000000012</v>
      </c>
    </row>
    <row r="4" spans="1:4" ht="18.75" x14ac:dyDescent="0.15">
      <c r="A4" s="1" t="s">
        <v>19</v>
      </c>
      <c r="B4" s="2">
        <v>4618.24</v>
      </c>
      <c r="C4" s="3"/>
      <c r="D4" s="4">
        <f t="shared" si="0"/>
        <v>4618.24</v>
      </c>
    </row>
    <row r="5" spans="1:4" ht="18.75" x14ac:dyDescent="0.15">
      <c r="A5" s="1" t="s">
        <v>23</v>
      </c>
      <c r="B5" s="2">
        <v>3778.56</v>
      </c>
      <c r="C5" s="3"/>
      <c r="D5" s="4">
        <f t="shared" si="0"/>
        <v>3778.56</v>
      </c>
    </row>
    <row r="6" spans="1:4" ht="18.75" x14ac:dyDescent="0.15">
      <c r="A6" s="5" t="s">
        <v>14</v>
      </c>
      <c r="B6" s="2"/>
      <c r="C6" s="3">
        <v>3429.0514285714298</v>
      </c>
      <c r="D6" s="4">
        <f t="shared" si="0"/>
        <v>3429.0514285714298</v>
      </c>
    </row>
    <row r="7" spans="1:4" ht="18.75" x14ac:dyDescent="0.15">
      <c r="A7" s="5" t="s">
        <v>43</v>
      </c>
      <c r="B7" s="2"/>
      <c r="C7" s="3">
        <v>1576.7885714285701</v>
      </c>
      <c r="D7" s="4">
        <f t="shared" si="0"/>
        <v>1576.7885714285701</v>
      </c>
    </row>
    <row r="8" spans="1:4" ht="18.75" x14ac:dyDescent="0.15">
      <c r="A8" s="5" t="s">
        <v>21</v>
      </c>
      <c r="B8" s="2"/>
      <c r="C8" s="3">
        <v>2759.3142857142898</v>
      </c>
      <c r="D8" s="4">
        <f t="shared" si="0"/>
        <v>2759.3142857142898</v>
      </c>
    </row>
    <row r="9" spans="1:4" ht="18.75" x14ac:dyDescent="0.15">
      <c r="A9" s="5" t="s">
        <v>25</v>
      </c>
      <c r="B9" s="2"/>
      <c r="C9" s="3">
        <v>2554.3828571428598</v>
      </c>
      <c r="D9" s="4">
        <f t="shared" si="0"/>
        <v>2554.3828571428598</v>
      </c>
    </row>
    <row r="10" spans="1:4" ht="18.75" x14ac:dyDescent="0.15">
      <c r="A10" s="5" t="s">
        <v>27</v>
      </c>
      <c r="B10" s="2"/>
      <c r="C10" s="3">
        <v>2914.2457142857102</v>
      </c>
      <c r="D10" s="4">
        <f t="shared" si="0"/>
        <v>2914.2457142857102</v>
      </c>
    </row>
    <row r="11" spans="1:4" ht="18.75" x14ac:dyDescent="0.15">
      <c r="A11" s="5" t="s">
        <v>44</v>
      </c>
      <c r="B11" s="2"/>
      <c r="C11" s="3">
        <v>2679.33714285714</v>
      </c>
      <c r="D11" s="4">
        <f t="shared" si="0"/>
        <v>2679.33714285714</v>
      </c>
    </row>
    <row r="12" spans="1:4" ht="18.75" x14ac:dyDescent="0.15">
      <c r="A12" s="5" t="s">
        <v>31</v>
      </c>
      <c r="B12" s="2"/>
      <c r="C12" s="3">
        <v>2559.3828571428598</v>
      </c>
      <c r="D12" s="4">
        <f t="shared" si="0"/>
        <v>2559.3828571428598</v>
      </c>
    </row>
    <row r="13" spans="1:4" ht="18.75" x14ac:dyDescent="0.15">
      <c r="A13" s="5" t="s">
        <v>45</v>
      </c>
      <c r="B13" s="2"/>
      <c r="C13" s="3">
        <v>849.03999999999905</v>
      </c>
      <c r="D13" s="4">
        <f t="shared" si="0"/>
        <v>849.03999999999905</v>
      </c>
    </row>
    <row r="14" spans="1:4" ht="18.75" x14ac:dyDescent="0.15">
      <c r="A14" s="5" t="s">
        <v>34</v>
      </c>
      <c r="B14" s="2"/>
      <c r="C14" s="3">
        <v>4033.8228571428599</v>
      </c>
      <c r="D14" s="4">
        <f t="shared" si="0"/>
        <v>4033.8228571428599</v>
      </c>
    </row>
    <row r="15" spans="1:4" ht="18.75" x14ac:dyDescent="0.15">
      <c r="A15" s="5" t="s">
        <v>46</v>
      </c>
      <c r="B15" s="2"/>
      <c r="C15" s="3">
        <v>4233.7542857142898</v>
      </c>
      <c r="D15" s="4">
        <f t="shared" si="0"/>
        <v>4233.7542857142898</v>
      </c>
    </row>
    <row r="16" spans="1:4" x14ac:dyDescent="0.15">
      <c r="A16" s="6"/>
      <c r="B16" s="6"/>
      <c r="C16" s="6"/>
      <c r="D16" s="2">
        <f>SUM(D2:D15)</f>
        <v>52480.000000000015</v>
      </c>
    </row>
  </sheetData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管理奖</vt:lpstr>
      <vt:lpstr>质量奖</vt:lpstr>
      <vt:lpstr>汇总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ligang</dc:creator>
  <cp:lastModifiedBy>huaqiang ji</cp:lastModifiedBy>
  <dcterms:created xsi:type="dcterms:W3CDTF">2022-06-12T15:42:00Z</dcterms:created>
  <dcterms:modified xsi:type="dcterms:W3CDTF">2022-06-28T12:04:57Z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C6B23793D3524F24AB2318FAACBC5A0B</vt:lpwstr>
  </property>
  <property fmtid="{D5CDD505-2E9C-101B-9397-08002B2CF9AE}" pid="3" name="KSOProductBuildVer">
    <vt:lpwstr>2052-11.1.0.11830</vt:lpwstr>
  </property>
</Properties>
</file>