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/>
  <mc:AlternateContent xmlns:mc="http://schemas.openxmlformats.org/markup-compatibility/2006">
    <mc:Choice Requires="x15">
      <x15ac:absPath xmlns:x15ac="http://schemas.microsoft.com/office/spreadsheetml/2010/11/ac" url="D:\软件文档\WPS\Cloud Files\WPSDrive\26357658\WPS云盘\木里中学\3.教务相关\8.绩效及教学质量计算\2021-2022教学质量\高考质量奖\"/>
    </mc:Choice>
  </mc:AlternateContent>
  <xr:revisionPtr revIDLastSave="0" documentId="13_ncr:1_{560F6857-CCE6-46D8-8A1B-83F15331CDD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管理奖" sheetId="1" r:id="rId1"/>
    <sheet name="质量奖" sheetId="2" r:id="rId2"/>
    <sheet name="汇总" sheetId="3" r:id="rId3"/>
    <sheet name="Sheet1" sheetId="4" state="hidden" r:id="rId4"/>
  </sheets>
  <calcPr calcId="181029"/>
</workbook>
</file>

<file path=xl/calcChain.xml><?xml version="1.0" encoding="utf-8"?>
<calcChain xmlns="http://schemas.openxmlformats.org/spreadsheetml/2006/main">
  <c r="C4" i="1" l="1"/>
  <c r="C2" i="1"/>
  <c r="K11" i="1"/>
  <c r="C7" i="1"/>
  <c r="C6" i="1"/>
  <c r="C5" i="1"/>
  <c r="E2" i="1"/>
  <c r="C12" i="4"/>
  <c r="B12" i="4"/>
  <c r="C10" i="4" s="1"/>
  <c r="C11" i="4"/>
  <c r="C9" i="4"/>
  <c r="C7" i="4"/>
  <c r="C6" i="4"/>
  <c r="C5" i="4"/>
  <c r="C4" i="4"/>
  <c r="C3" i="4"/>
  <c r="C1" i="4"/>
  <c r="D17" i="3"/>
  <c r="D16" i="3"/>
  <c r="D15" i="3"/>
  <c r="D14" i="3"/>
  <c r="D13" i="3"/>
  <c r="D12" i="3"/>
  <c r="D11" i="3"/>
  <c r="D10" i="3"/>
  <c r="D9" i="3"/>
  <c r="D8" i="3"/>
  <c r="D7" i="3"/>
  <c r="D6" i="3"/>
  <c r="D5" i="3"/>
  <c r="D4" i="3"/>
  <c r="D3" i="3"/>
  <c r="D2" i="3"/>
  <c r="D18" i="3" s="1"/>
  <c r="H12" i="2"/>
  <c r="H11" i="2"/>
  <c r="H10" i="2"/>
  <c r="H9" i="2"/>
  <c r="H8" i="2"/>
  <c r="H7" i="2"/>
  <c r="H6" i="2"/>
  <c r="H5" i="2"/>
  <c r="H4" i="2"/>
  <c r="H3" i="2"/>
  <c r="H2" i="2"/>
  <c r="H13" i="2" s="1"/>
  <c r="G15" i="1"/>
  <c r="F15" i="1"/>
  <c r="H14" i="1"/>
  <c r="E14" i="1"/>
  <c r="H13" i="1"/>
  <c r="E13" i="1"/>
  <c r="H12" i="1"/>
  <c r="E12" i="1"/>
  <c r="E11" i="1"/>
  <c r="H11" i="1" s="1"/>
  <c r="E10" i="1"/>
  <c r="H10" i="1" s="1"/>
  <c r="E9" i="1"/>
  <c r="H9" i="1" s="1"/>
  <c r="E8" i="1"/>
  <c r="H8" i="1" s="1"/>
  <c r="E7" i="1"/>
  <c r="H7" i="1" s="1"/>
  <c r="H6" i="1"/>
  <c r="E6" i="1"/>
  <c r="E5" i="1"/>
  <c r="H5" i="1" s="1"/>
  <c r="H4" i="1"/>
  <c r="E4" i="1"/>
  <c r="I11" i="2" l="1"/>
  <c r="I7" i="2"/>
  <c r="I3" i="2"/>
  <c r="I10" i="2"/>
  <c r="I6" i="2"/>
  <c r="I2" i="2"/>
  <c r="I4" i="2"/>
  <c r="I9" i="2"/>
  <c r="I5" i="2"/>
  <c r="I12" i="2"/>
  <c r="I8" i="2"/>
  <c r="H15" i="1"/>
  <c r="C8" i="4"/>
  <c r="C2" i="4"/>
</calcChain>
</file>

<file path=xl/sharedStrings.xml><?xml version="1.0" encoding="utf-8"?>
<sst xmlns="http://schemas.openxmlformats.org/spreadsheetml/2006/main" count="165" uniqueCount="50">
  <si>
    <t>总金额</t>
  </si>
  <si>
    <t>姓名</t>
  </si>
  <si>
    <t>管理人员奖</t>
  </si>
  <si>
    <t>班主任管理奖</t>
  </si>
  <si>
    <t>类别</t>
  </si>
  <si>
    <t>奖金</t>
  </si>
  <si>
    <t>基本奖</t>
  </si>
  <si>
    <t>过程奖</t>
  </si>
  <si>
    <t>质量奖</t>
  </si>
  <si>
    <t>班级</t>
  </si>
  <si>
    <t>班主任</t>
  </si>
  <si>
    <t>年级主任</t>
  </si>
  <si>
    <t>王友春</t>
  </si>
  <si>
    <t>1班</t>
  </si>
  <si>
    <t>拉初</t>
  </si>
  <si>
    <t>降初里</t>
  </si>
  <si>
    <t>2班</t>
  </si>
  <si>
    <t>格绒燚西</t>
  </si>
  <si>
    <t>校长</t>
  </si>
  <si>
    <t>黄河</t>
  </si>
  <si>
    <t>3班</t>
  </si>
  <si>
    <t>马俊</t>
  </si>
  <si>
    <t>分管行政</t>
  </si>
  <si>
    <t>赵建超</t>
  </si>
  <si>
    <t>4班</t>
  </si>
  <si>
    <t>杨琴</t>
  </si>
  <si>
    <t>5班</t>
  </si>
  <si>
    <t>邓倩</t>
  </si>
  <si>
    <t>6班</t>
  </si>
  <si>
    <t>叶小军</t>
  </si>
  <si>
    <t>7班</t>
  </si>
  <si>
    <t>肖锐</t>
  </si>
  <si>
    <t>8班</t>
  </si>
  <si>
    <t>万饶/邓国华</t>
  </si>
  <si>
    <t>9班</t>
  </si>
  <si>
    <t>赵云川</t>
  </si>
  <si>
    <t>10班</t>
  </si>
  <si>
    <t>11班</t>
  </si>
  <si>
    <t>易涛</t>
  </si>
  <si>
    <t>目标</t>
  </si>
  <si>
    <t>目标内上线</t>
  </si>
  <si>
    <t>目标外上线</t>
  </si>
  <si>
    <t>艺体上线</t>
  </si>
  <si>
    <t>得分</t>
  </si>
  <si>
    <t>完成目标</t>
  </si>
  <si>
    <t>年级管理奖</t>
  </si>
  <si>
    <t>班级管理奖</t>
  </si>
  <si>
    <t>邓国华</t>
  </si>
  <si>
    <t>万饶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</si>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</sst>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0.00_ "/>
  </numFmts>
  <fonts count="4" x14ac:knownFonts="1">
    <font>
      <sz val="11"/>
      <color theme="1"/>
      <name val="宋体"/>
      <charset val="134"/>
      <scheme val="minor"/>
    </font>
    <font>
      <sz val="14"/>
      <color theme="1"/>
      <name val="宋体"/>
      <family val="3"/>
      <charset val="134"/>
      <scheme val="minor"/>
    </font>
    <font>
      <sz val="16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8" fontId="0" fillId="0" borderId="1" xfId="0" applyNumberFormat="1" applyBorder="1" applyAlignment="1">
      <alignment horizontal="center" vertical="center"/>
    </xf>
    <xf numFmtId="0" fontId="0" fillId="0" borderId="1" xfId="0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>
      <alignment vertical="center"/>
    </xf>
    <xf numFmtId="0" fontId="1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78" fontId="2" fillId="0" borderId="1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178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8"/>
  <sheetViews>
    <sheetView tabSelected="1" workbookViewId="0">
      <selection activeCell="L17" sqref="L17"/>
    </sheetView>
  </sheetViews>
  <sheetFormatPr defaultColWidth="9" defaultRowHeight="13.5" x14ac:dyDescent="0.15"/>
  <cols>
    <col min="1" max="1" width="11.375" style="1" customWidth="1"/>
    <col min="2" max="2" width="14.5" style="1" customWidth="1"/>
    <col min="3" max="4" width="12.5" style="1" customWidth="1"/>
    <col min="5" max="5" width="14.75" style="1" customWidth="1"/>
    <col min="6" max="6" width="10.125" style="1" customWidth="1"/>
    <col min="7" max="8" width="15.875" style="1"/>
    <col min="9" max="9" width="9" style="1"/>
    <col min="10" max="10" width="20.875" style="1" customWidth="1"/>
    <col min="11" max="11" width="12.625"/>
  </cols>
  <sheetData>
    <row r="1" spans="1:11" ht="18.75" x14ac:dyDescent="0.15">
      <c r="A1" s="2" t="s">
        <v>0</v>
      </c>
      <c r="B1" s="2" t="s">
        <v>1</v>
      </c>
      <c r="C1" s="2" t="s">
        <v>2</v>
      </c>
      <c r="D1" s="12"/>
      <c r="E1" s="15" t="s">
        <v>3</v>
      </c>
      <c r="F1" s="15"/>
      <c r="G1" s="15"/>
      <c r="H1" s="15"/>
      <c r="I1" s="15"/>
      <c r="J1" s="15"/>
    </row>
    <row r="2" spans="1:11" ht="18.75" x14ac:dyDescent="0.15">
      <c r="A2" s="2">
        <v>66560</v>
      </c>
      <c r="B2" s="2"/>
      <c r="C2" s="2">
        <f>A2*0.4</f>
        <v>26624</v>
      </c>
      <c r="D2" s="13"/>
      <c r="E2" s="16">
        <f>A2*0.6</f>
        <v>39936</v>
      </c>
      <c r="F2" s="16"/>
      <c r="G2" s="16"/>
      <c r="H2" s="16"/>
      <c r="I2" s="16"/>
      <c r="J2" s="2"/>
    </row>
    <row r="3" spans="1:11" ht="18.75" x14ac:dyDescent="0.15">
      <c r="A3" s="2" t="s">
        <v>4</v>
      </c>
      <c r="B3" s="2"/>
      <c r="C3" s="2" t="s">
        <v>5</v>
      </c>
      <c r="D3" s="2"/>
      <c r="E3" s="2" t="s">
        <v>6</v>
      </c>
      <c r="F3" s="2" t="s">
        <v>7</v>
      </c>
      <c r="G3" s="2" t="s">
        <v>8</v>
      </c>
      <c r="H3" s="2" t="s">
        <v>5</v>
      </c>
      <c r="I3" s="2" t="s">
        <v>9</v>
      </c>
      <c r="J3" s="2" t="s">
        <v>10</v>
      </c>
    </row>
    <row r="4" spans="1:11" ht="18.75" x14ac:dyDescent="0.15">
      <c r="A4" s="15" t="s">
        <v>11</v>
      </c>
      <c r="B4" s="2" t="s">
        <v>12</v>
      </c>
      <c r="C4" s="2">
        <f>C2*0.6*0.55</f>
        <v>8785.92</v>
      </c>
      <c r="D4" s="2"/>
      <c r="E4" s="2">
        <f>$E$15/11</f>
        <v>1452.2181818181818</v>
      </c>
      <c r="F4" s="2">
        <v>1083.8661478599199</v>
      </c>
      <c r="G4" s="14">
        <v>2016.5702970297</v>
      </c>
      <c r="H4" s="14">
        <f>SUM(E4:G4)</f>
        <v>4552.654626707802</v>
      </c>
      <c r="I4" s="2" t="s">
        <v>13</v>
      </c>
      <c r="J4" s="2" t="s">
        <v>14</v>
      </c>
    </row>
    <row r="5" spans="1:11" ht="18.75" x14ac:dyDescent="0.15">
      <c r="A5" s="15"/>
      <c r="B5" s="2" t="s">
        <v>15</v>
      </c>
      <c r="C5" s="2">
        <f>C2*0.6*0.45</f>
        <v>7188.48</v>
      </c>
      <c r="D5" s="2"/>
      <c r="E5" s="2">
        <f t="shared" ref="E5:E14" si="0">$E$15/11</f>
        <v>1452.2181818181818</v>
      </c>
      <c r="F5" s="2">
        <v>1013.9392996109</v>
      </c>
      <c r="G5" s="14">
        <v>790.81188118811895</v>
      </c>
      <c r="H5" s="14">
        <f t="shared" ref="H5:H14" si="1">SUM(E5:G5)</f>
        <v>3256.9693626172007</v>
      </c>
      <c r="I5" s="2" t="s">
        <v>16</v>
      </c>
      <c r="J5" s="2" t="s">
        <v>17</v>
      </c>
    </row>
    <row r="6" spans="1:11" ht="18.75" x14ac:dyDescent="0.15">
      <c r="A6" s="2" t="s">
        <v>18</v>
      </c>
      <c r="B6" s="2" t="s">
        <v>19</v>
      </c>
      <c r="C6" s="2">
        <f>C2*0.4*0.55</f>
        <v>5857.2800000000007</v>
      </c>
      <c r="D6" s="2"/>
      <c r="E6" s="2">
        <f t="shared" si="0"/>
        <v>1452.2181818181818</v>
      </c>
      <c r="F6" s="2">
        <v>1025.59377431907</v>
      </c>
      <c r="G6" s="14">
        <v>632.64950495049504</v>
      </c>
      <c r="H6" s="14">
        <f t="shared" si="1"/>
        <v>3110.461461087747</v>
      </c>
      <c r="I6" s="2" t="s">
        <v>20</v>
      </c>
      <c r="J6" s="2" t="s">
        <v>21</v>
      </c>
    </row>
    <row r="7" spans="1:11" ht="18.75" x14ac:dyDescent="0.15">
      <c r="A7" s="2" t="s">
        <v>22</v>
      </c>
      <c r="B7" s="2" t="s">
        <v>23</v>
      </c>
      <c r="C7" s="2">
        <f>C2*0.4*0.45</f>
        <v>4792.3200000000006</v>
      </c>
      <c r="D7" s="2"/>
      <c r="E7" s="2">
        <f t="shared" si="0"/>
        <v>1452.2181818181818</v>
      </c>
      <c r="F7" s="2">
        <v>1060.5571984435801</v>
      </c>
      <c r="G7" s="14">
        <v>1067.59603960396</v>
      </c>
      <c r="H7" s="14">
        <f t="shared" si="1"/>
        <v>3580.3714198657217</v>
      </c>
      <c r="I7" s="2" t="s">
        <v>24</v>
      </c>
      <c r="J7" s="2" t="s">
        <v>25</v>
      </c>
    </row>
    <row r="8" spans="1:11" ht="18.75" x14ac:dyDescent="0.15">
      <c r="A8" s="2"/>
      <c r="B8" s="2"/>
      <c r="C8" s="2"/>
      <c r="D8" s="2"/>
      <c r="E8" s="2">
        <f t="shared" si="0"/>
        <v>1452.2181818181818</v>
      </c>
      <c r="F8" s="2">
        <v>1072.2116731517499</v>
      </c>
      <c r="G8" s="14">
        <v>514.027722772277</v>
      </c>
      <c r="H8" s="14">
        <f t="shared" si="1"/>
        <v>3038.4575777422087</v>
      </c>
      <c r="I8" s="2" t="s">
        <v>26</v>
      </c>
      <c r="J8" s="2" t="s">
        <v>27</v>
      </c>
    </row>
    <row r="9" spans="1:11" ht="18.75" x14ac:dyDescent="0.15">
      <c r="A9" s="2"/>
      <c r="B9" s="2"/>
      <c r="C9" s="2"/>
      <c r="D9" s="2"/>
      <c r="E9" s="2">
        <f t="shared" si="0"/>
        <v>1452.2181818181818</v>
      </c>
      <c r="F9" s="2">
        <v>1095.5206225680899</v>
      </c>
      <c r="G9" s="14">
        <v>948.97425742574296</v>
      </c>
      <c r="H9" s="14">
        <f t="shared" si="1"/>
        <v>3496.713061812015</v>
      </c>
      <c r="I9" s="2" t="s">
        <v>28</v>
      </c>
      <c r="J9" s="2" t="s">
        <v>29</v>
      </c>
    </row>
    <row r="10" spans="1:11" ht="18.75" x14ac:dyDescent="0.15">
      <c r="A10" s="2"/>
      <c r="B10" s="2"/>
      <c r="C10" s="2"/>
      <c r="D10" s="2"/>
      <c r="E10" s="2">
        <f t="shared" si="0"/>
        <v>1452.2181818181818</v>
      </c>
      <c r="F10" s="2">
        <v>1107.17509727626</v>
      </c>
      <c r="G10" s="14">
        <v>672.19009900990102</v>
      </c>
      <c r="H10" s="14">
        <f t="shared" si="1"/>
        <v>3231.583378104343</v>
      </c>
      <c r="I10" s="2" t="s">
        <v>30</v>
      </c>
      <c r="J10" s="2" t="s">
        <v>31</v>
      </c>
    </row>
    <row r="11" spans="1:11" ht="18.75" x14ac:dyDescent="0.15">
      <c r="A11" s="2"/>
      <c r="B11" s="2"/>
      <c r="C11" s="2"/>
      <c r="D11" s="2"/>
      <c r="E11" s="2">
        <f t="shared" si="0"/>
        <v>1452.2181818181818</v>
      </c>
      <c r="F11" s="2">
        <v>1107.17509727626</v>
      </c>
      <c r="G11" s="14">
        <v>474.48712871287103</v>
      </c>
      <c r="H11" s="14">
        <f t="shared" si="1"/>
        <v>3033.8804078073126</v>
      </c>
      <c r="I11" s="2" t="s">
        <v>32</v>
      </c>
      <c r="J11" s="2" t="s">
        <v>33</v>
      </c>
      <c r="K11">
        <f>H11*0.5</f>
        <v>1516.9402039036563</v>
      </c>
    </row>
    <row r="12" spans="1:11" ht="18.75" x14ac:dyDescent="0.15">
      <c r="A12" s="2"/>
      <c r="B12" s="2"/>
      <c r="C12" s="2"/>
      <c r="D12" s="2"/>
      <c r="E12" s="2">
        <f t="shared" si="0"/>
        <v>1452.2181818181818</v>
      </c>
      <c r="F12" s="2">
        <v>1142.1385214007801</v>
      </c>
      <c r="G12" s="14">
        <v>1028.0554455445499</v>
      </c>
      <c r="H12" s="14">
        <f t="shared" si="1"/>
        <v>3622.4121487635121</v>
      </c>
      <c r="I12" s="2" t="s">
        <v>34</v>
      </c>
      <c r="J12" s="2" t="s">
        <v>35</v>
      </c>
    </row>
    <row r="13" spans="1:11" ht="18.75" x14ac:dyDescent="0.15">
      <c r="A13" s="2"/>
      <c r="B13" s="2"/>
      <c r="C13" s="2"/>
      <c r="D13" s="2"/>
      <c r="E13" s="2">
        <f t="shared" si="0"/>
        <v>1452.2181818181818</v>
      </c>
      <c r="F13" s="2">
        <v>1142.1385214007801</v>
      </c>
      <c r="G13" s="14">
        <v>1897.94851485149</v>
      </c>
      <c r="H13" s="14">
        <f t="shared" si="1"/>
        <v>4492.3052180704526</v>
      </c>
      <c r="I13" s="2" t="s">
        <v>36</v>
      </c>
      <c r="J13" s="2" t="s">
        <v>12</v>
      </c>
    </row>
    <row r="14" spans="1:11" ht="18.75" x14ac:dyDescent="0.15">
      <c r="A14" s="2"/>
      <c r="B14" s="2"/>
      <c r="C14" s="2"/>
      <c r="D14" s="2"/>
      <c r="E14" s="2">
        <f t="shared" si="0"/>
        <v>1452.2181818181818</v>
      </c>
      <c r="F14" s="2">
        <v>1130.48404669261</v>
      </c>
      <c r="G14" s="2">
        <v>1937.4891089108901</v>
      </c>
      <c r="H14" s="14">
        <f t="shared" si="1"/>
        <v>4520.191337421682</v>
      </c>
      <c r="I14" s="2" t="s">
        <v>37</v>
      </c>
      <c r="J14" s="2" t="s">
        <v>38</v>
      </c>
    </row>
    <row r="15" spans="1:11" ht="18.75" x14ac:dyDescent="0.15">
      <c r="A15" s="2"/>
      <c r="B15" s="2"/>
      <c r="C15" s="2"/>
      <c r="D15" s="2"/>
      <c r="E15" s="2">
        <v>15974.4</v>
      </c>
      <c r="F15" s="2">
        <f>SUM(F4:F14)</f>
        <v>11980.800000000001</v>
      </c>
      <c r="G15" s="2">
        <f>SUM(G4:G14)</f>
        <v>11980.799999999996</v>
      </c>
      <c r="H15" s="2">
        <f>SUM(H4:H14)</f>
        <v>39936</v>
      </c>
      <c r="I15" s="2"/>
      <c r="J15" s="2"/>
    </row>
    <row r="16" spans="1:11" ht="18.75" x14ac:dyDescent="0.15">
      <c r="A16" s="17" t="s">
        <v>8</v>
      </c>
      <c r="B16" s="18"/>
      <c r="C16" s="18"/>
      <c r="D16" s="18"/>
      <c r="E16" s="18"/>
      <c r="F16" s="18"/>
      <c r="G16" s="18"/>
      <c r="H16" s="18"/>
      <c r="I16" s="19"/>
    </row>
    <row r="17" spans="1:9" ht="18.75" x14ac:dyDescent="0.15">
      <c r="A17" s="2" t="s">
        <v>9</v>
      </c>
      <c r="B17" s="2" t="s">
        <v>10</v>
      </c>
      <c r="C17" s="3" t="s">
        <v>39</v>
      </c>
      <c r="D17" s="8" t="s">
        <v>40</v>
      </c>
      <c r="E17" s="2" t="s">
        <v>41</v>
      </c>
      <c r="F17" s="2" t="s">
        <v>42</v>
      </c>
      <c r="G17" s="2" t="s">
        <v>43</v>
      </c>
      <c r="H17" s="2" t="s">
        <v>5</v>
      </c>
      <c r="I17" s="2"/>
    </row>
    <row r="18" spans="1:9" ht="18.75" x14ac:dyDescent="0.15">
      <c r="A18" s="2" t="s">
        <v>13</v>
      </c>
      <c r="B18" s="2" t="s">
        <v>14</v>
      </c>
      <c r="C18" s="8">
        <v>17.5</v>
      </c>
      <c r="D18" s="8">
        <v>17</v>
      </c>
      <c r="E18" s="2">
        <v>8</v>
      </c>
      <c r="F18" s="2">
        <v>1</v>
      </c>
      <c r="G18" s="2">
        <v>51</v>
      </c>
      <c r="H18" s="2">
        <v>2016.5702970297</v>
      </c>
      <c r="I18" s="2"/>
    </row>
    <row r="19" spans="1:9" ht="18.75" x14ac:dyDescent="0.15">
      <c r="A19" s="2" t="s">
        <v>16</v>
      </c>
      <c r="B19" s="2" t="s">
        <v>17</v>
      </c>
      <c r="C19" s="8">
        <v>1.3</v>
      </c>
      <c r="D19" s="8"/>
      <c r="E19" s="2">
        <v>2</v>
      </c>
      <c r="F19" s="2">
        <v>6</v>
      </c>
      <c r="G19" s="2">
        <v>20</v>
      </c>
      <c r="H19" s="2">
        <v>790.81188118811895</v>
      </c>
      <c r="I19" s="2"/>
    </row>
    <row r="20" spans="1:9" ht="18.75" x14ac:dyDescent="0.15">
      <c r="A20" s="2" t="s">
        <v>20</v>
      </c>
      <c r="B20" s="2" t="s">
        <v>21</v>
      </c>
      <c r="C20" s="8">
        <v>0.8</v>
      </c>
      <c r="D20" s="8"/>
      <c r="E20" s="2">
        <v>1</v>
      </c>
      <c r="F20" s="2">
        <v>6</v>
      </c>
      <c r="G20" s="2">
        <v>16</v>
      </c>
      <c r="H20" s="2">
        <v>632.64950495049504</v>
      </c>
      <c r="I20" s="2"/>
    </row>
    <row r="21" spans="1:9" ht="18.75" x14ac:dyDescent="0.15">
      <c r="A21" s="2" t="s">
        <v>24</v>
      </c>
      <c r="B21" s="2" t="s">
        <v>25</v>
      </c>
      <c r="C21" s="8">
        <v>1.4</v>
      </c>
      <c r="D21" s="8">
        <v>1</v>
      </c>
      <c r="E21" s="2">
        <v>5</v>
      </c>
      <c r="F21" s="2">
        <v>3</v>
      </c>
      <c r="G21" s="2">
        <v>27</v>
      </c>
      <c r="H21" s="2">
        <v>1067.59603960396</v>
      </c>
      <c r="I21" s="2"/>
    </row>
    <row r="22" spans="1:9" ht="18.75" x14ac:dyDescent="0.15">
      <c r="A22" s="2" t="s">
        <v>26</v>
      </c>
      <c r="B22" s="2" t="s">
        <v>27</v>
      </c>
      <c r="C22" s="8">
        <v>1.7</v>
      </c>
      <c r="D22" s="8">
        <v>1</v>
      </c>
      <c r="E22" s="2">
        <v>2</v>
      </c>
      <c r="F22" s="2">
        <v>2</v>
      </c>
      <c r="G22" s="2">
        <v>13</v>
      </c>
      <c r="H22" s="2">
        <v>514.027722772277</v>
      </c>
      <c r="I22" s="2"/>
    </row>
    <row r="23" spans="1:9" ht="18.75" x14ac:dyDescent="0.15">
      <c r="A23" s="2" t="s">
        <v>28</v>
      </c>
      <c r="B23" s="2" t="s">
        <v>29</v>
      </c>
      <c r="C23" s="8">
        <v>2.5</v>
      </c>
      <c r="D23" s="8">
        <v>2</v>
      </c>
      <c r="E23" s="2">
        <v>5</v>
      </c>
      <c r="F23" s="2">
        <v>1</v>
      </c>
      <c r="G23" s="2">
        <v>24</v>
      </c>
      <c r="H23" s="2">
        <v>948.97425742574296</v>
      </c>
      <c r="I23" s="2"/>
    </row>
    <row r="24" spans="1:9" ht="18.75" x14ac:dyDescent="0.15">
      <c r="A24" s="2" t="s">
        <v>30</v>
      </c>
      <c r="B24" s="2" t="s">
        <v>31</v>
      </c>
      <c r="C24" s="8">
        <v>2</v>
      </c>
      <c r="D24" s="8">
        <v>1</v>
      </c>
      <c r="E24" s="2">
        <v>3</v>
      </c>
      <c r="F24" s="2">
        <v>2</v>
      </c>
      <c r="G24" s="2">
        <v>17</v>
      </c>
      <c r="H24" s="2">
        <v>672.19009900990102</v>
      </c>
      <c r="I24" s="2"/>
    </row>
    <row r="25" spans="1:9" ht="18.75" x14ac:dyDescent="0.15">
      <c r="A25" s="2" t="s">
        <v>32</v>
      </c>
      <c r="B25" s="2" t="s">
        <v>33</v>
      </c>
      <c r="C25" s="8">
        <v>2.2000000000000002</v>
      </c>
      <c r="D25" s="8">
        <v>2</v>
      </c>
      <c r="E25" s="2">
        <v>2</v>
      </c>
      <c r="F25" s="2">
        <v>1</v>
      </c>
      <c r="G25" s="2">
        <v>12</v>
      </c>
      <c r="H25" s="2">
        <v>474.48712871287103</v>
      </c>
      <c r="I25" s="2"/>
    </row>
    <row r="26" spans="1:9" ht="18.75" x14ac:dyDescent="0.15">
      <c r="A26" s="2" t="s">
        <v>34</v>
      </c>
      <c r="B26" s="2" t="s">
        <v>35</v>
      </c>
      <c r="C26" s="8">
        <v>19.3</v>
      </c>
      <c r="D26" s="8">
        <v>22</v>
      </c>
      <c r="E26" s="2">
        <v>1</v>
      </c>
      <c r="F26" s="2"/>
      <c r="G26" s="2">
        <v>26</v>
      </c>
      <c r="H26" s="2">
        <v>1028.0554455445499</v>
      </c>
      <c r="I26" s="2"/>
    </row>
    <row r="27" spans="1:9" ht="18.75" x14ac:dyDescent="0.15">
      <c r="A27" s="2" t="s">
        <v>36</v>
      </c>
      <c r="B27" s="2" t="s">
        <v>12</v>
      </c>
      <c r="C27" s="8">
        <v>49.1</v>
      </c>
      <c r="D27" s="8">
        <v>44</v>
      </c>
      <c r="E27" s="2">
        <v>1</v>
      </c>
      <c r="F27" s="2"/>
      <c r="G27" s="2">
        <v>48</v>
      </c>
      <c r="H27" s="2">
        <v>1897.94851485149</v>
      </c>
      <c r="I27" s="2"/>
    </row>
    <row r="28" spans="1:9" ht="18.75" x14ac:dyDescent="0.15">
      <c r="A28" s="2" t="s">
        <v>37</v>
      </c>
      <c r="B28" s="8" t="s">
        <v>38</v>
      </c>
      <c r="C28" s="8">
        <v>47.2</v>
      </c>
      <c r="D28" s="8">
        <v>41</v>
      </c>
      <c r="E28" s="8">
        <v>2</v>
      </c>
      <c r="F28" s="8"/>
      <c r="G28" s="8">
        <v>49</v>
      </c>
      <c r="H28" s="8">
        <v>1937.4891089108901</v>
      </c>
      <c r="I28" s="8"/>
    </row>
  </sheetData>
  <mergeCells count="4">
    <mergeCell ref="E1:J1"/>
    <mergeCell ref="E2:I2"/>
    <mergeCell ref="A16:I16"/>
    <mergeCell ref="A4:A5"/>
  </mergeCells>
  <phoneticPr fontId="3" type="noConversion"/>
  <pageMargins left="0.7" right="0.7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29"/>
  <sheetViews>
    <sheetView workbookViewId="0">
      <selection activeCell="E19" sqref="E19"/>
    </sheetView>
  </sheetViews>
  <sheetFormatPr defaultColWidth="9" defaultRowHeight="13.5" x14ac:dyDescent="0.15"/>
  <cols>
    <col min="2" max="4" width="15.5" customWidth="1"/>
    <col min="5" max="5" width="20.5" customWidth="1"/>
    <col min="6" max="6" width="16.5" customWidth="1"/>
    <col min="7" max="7" width="14.625" customWidth="1"/>
    <col min="9" max="9" width="14.5"/>
  </cols>
  <sheetData>
    <row r="1" spans="1:9" ht="20.25" x14ac:dyDescent="0.15">
      <c r="A1" s="6" t="s">
        <v>9</v>
      </c>
      <c r="B1" s="6" t="s">
        <v>10</v>
      </c>
      <c r="C1" s="6" t="s">
        <v>39</v>
      </c>
      <c r="D1" s="6" t="s">
        <v>44</v>
      </c>
      <c r="E1" s="6" t="s">
        <v>40</v>
      </c>
      <c r="F1" s="6" t="s">
        <v>41</v>
      </c>
      <c r="G1" s="7" t="s">
        <v>42</v>
      </c>
      <c r="H1" s="6" t="s">
        <v>43</v>
      </c>
      <c r="I1" s="6" t="s">
        <v>5</v>
      </c>
    </row>
    <row r="2" spans="1:9" ht="20.25" x14ac:dyDescent="0.15">
      <c r="A2" s="6" t="s">
        <v>13</v>
      </c>
      <c r="B2" s="6" t="s">
        <v>14</v>
      </c>
      <c r="C2" s="8">
        <v>15.5</v>
      </c>
      <c r="D2" s="8">
        <v>25</v>
      </c>
      <c r="E2" s="6">
        <v>17</v>
      </c>
      <c r="F2" s="6">
        <v>8</v>
      </c>
      <c r="G2" s="6">
        <v>1</v>
      </c>
      <c r="H2" s="6">
        <f>E2+F2*4+G2*2</f>
        <v>51</v>
      </c>
      <c r="I2" s="11">
        <f>$G$14/$H$13*H2</f>
        <v>2016.5702970297029</v>
      </c>
    </row>
    <row r="3" spans="1:9" ht="20.25" x14ac:dyDescent="0.15">
      <c r="A3" s="6" t="s">
        <v>16</v>
      </c>
      <c r="B3" s="6" t="s">
        <v>17</v>
      </c>
      <c r="C3" s="8">
        <v>1.3</v>
      </c>
      <c r="D3" s="8">
        <v>2</v>
      </c>
      <c r="E3" s="6"/>
      <c r="F3" s="6">
        <v>2</v>
      </c>
      <c r="G3" s="6">
        <v>6</v>
      </c>
      <c r="H3" s="6">
        <f t="shared" ref="H3:H12" si="0">E3+F3*4+G3*2</f>
        <v>20</v>
      </c>
      <c r="I3" s="11">
        <f t="shared" ref="I3:I12" si="1">$G$14/$H$13*H3</f>
        <v>790.81188118811883</v>
      </c>
    </row>
    <row r="4" spans="1:9" ht="20.25" x14ac:dyDescent="0.15">
      <c r="A4" s="6" t="s">
        <v>20</v>
      </c>
      <c r="B4" s="6" t="s">
        <v>21</v>
      </c>
      <c r="C4" s="8">
        <v>0.8</v>
      </c>
      <c r="D4" s="8">
        <v>1</v>
      </c>
      <c r="E4" s="6"/>
      <c r="F4" s="6">
        <v>1</v>
      </c>
      <c r="G4" s="6">
        <v>6</v>
      </c>
      <c r="H4" s="6">
        <f t="shared" si="0"/>
        <v>16</v>
      </c>
      <c r="I4" s="11">
        <f t="shared" si="1"/>
        <v>632.64950495049504</v>
      </c>
    </row>
    <row r="5" spans="1:9" ht="20.25" x14ac:dyDescent="0.15">
      <c r="A5" s="6" t="s">
        <v>24</v>
      </c>
      <c r="B5" s="6" t="s">
        <v>25</v>
      </c>
      <c r="C5" s="8">
        <v>1.4</v>
      </c>
      <c r="D5" s="8">
        <v>6</v>
      </c>
      <c r="E5" s="6">
        <v>1</v>
      </c>
      <c r="F5" s="6">
        <v>5</v>
      </c>
      <c r="G5" s="6">
        <v>3</v>
      </c>
      <c r="H5" s="6">
        <f t="shared" si="0"/>
        <v>27</v>
      </c>
      <c r="I5" s="11">
        <f t="shared" si="1"/>
        <v>1067.5960396039604</v>
      </c>
    </row>
    <row r="6" spans="1:9" ht="20.25" x14ac:dyDescent="0.15">
      <c r="A6" s="6" t="s">
        <v>26</v>
      </c>
      <c r="B6" s="6" t="s">
        <v>27</v>
      </c>
      <c r="C6" s="8">
        <v>1.7</v>
      </c>
      <c r="D6" s="8">
        <v>3</v>
      </c>
      <c r="E6" s="6">
        <v>1</v>
      </c>
      <c r="F6" s="6">
        <v>2</v>
      </c>
      <c r="G6" s="6">
        <v>2</v>
      </c>
      <c r="H6" s="6">
        <f t="shared" si="0"/>
        <v>13</v>
      </c>
      <c r="I6" s="11">
        <f t="shared" si="1"/>
        <v>514.02772277227723</v>
      </c>
    </row>
    <row r="7" spans="1:9" ht="20.25" x14ac:dyDescent="0.15">
      <c r="A7" s="6" t="s">
        <v>28</v>
      </c>
      <c r="B7" s="6" t="s">
        <v>29</v>
      </c>
      <c r="C7" s="8">
        <v>2.5</v>
      </c>
      <c r="D7" s="8">
        <v>7</v>
      </c>
      <c r="E7" s="6">
        <v>2</v>
      </c>
      <c r="F7" s="6">
        <v>5</v>
      </c>
      <c r="G7" s="6">
        <v>1</v>
      </c>
      <c r="H7" s="6">
        <f t="shared" si="0"/>
        <v>24</v>
      </c>
      <c r="I7" s="11">
        <f t="shared" si="1"/>
        <v>948.97425742574251</v>
      </c>
    </row>
    <row r="8" spans="1:9" ht="20.25" x14ac:dyDescent="0.15">
      <c r="A8" s="6" t="s">
        <v>30</v>
      </c>
      <c r="B8" s="6" t="s">
        <v>31</v>
      </c>
      <c r="C8" s="8">
        <v>2</v>
      </c>
      <c r="D8" s="8">
        <v>4</v>
      </c>
      <c r="E8" s="6">
        <v>1</v>
      </c>
      <c r="F8" s="6">
        <v>3</v>
      </c>
      <c r="G8" s="6">
        <v>2</v>
      </c>
      <c r="H8" s="6">
        <f t="shared" si="0"/>
        <v>17</v>
      </c>
      <c r="I8" s="11">
        <f t="shared" si="1"/>
        <v>672.19009900990102</v>
      </c>
    </row>
    <row r="9" spans="1:9" ht="20.25" x14ac:dyDescent="0.15">
      <c r="A9" s="6" t="s">
        <v>32</v>
      </c>
      <c r="B9" s="6" t="s">
        <v>33</v>
      </c>
      <c r="C9" s="8">
        <v>2.2000000000000002</v>
      </c>
      <c r="D9" s="8">
        <v>4</v>
      </c>
      <c r="E9" s="6">
        <v>2</v>
      </c>
      <c r="F9" s="6">
        <v>2</v>
      </c>
      <c r="G9" s="6">
        <v>1</v>
      </c>
      <c r="H9" s="6">
        <f t="shared" si="0"/>
        <v>12</v>
      </c>
      <c r="I9" s="11">
        <f t="shared" si="1"/>
        <v>474.48712871287125</v>
      </c>
    </row>
    <row r="10" spans="1:9" ht="20.25" x14ac:dyDescent="0.15">
      <c r="A10" s="6" t="s">
        <v>34</v>
      </c>
      <c r="B10" s="6" t="s">
        <v>35</v>
      </c>
      <c r="C10" s="8">
        <v>19.3</v>
      </c>
      <c r="D10" s="8">
        <v>23</v>
      </c>
      <c r="E10" s="6">
        <v>22</v>
      </c>
      <c r="F10" s="6">
        <v>1</v>
      </c>
      <c r="G10" s="6"/>
      <c r="H10" s="6">
        <f t="shared" si="0"/>
        <v>26</v>
      </c>
      <c r="I10" s="11">
        <f t="shared" si="1"/>
        <v>1028.0554455445545</v>
      </c>
    </row>
    <row r="11" spans="1:9" ht="20.25" x14ac:dyDescent="0.15">
      <c r="A11" s="6" t="s">
        <v>36</v>
      </c>
      <c r="B11" s="6" t="s">
        <v>12</v>
      </c>
      <c r="C11" s="8">
        <v>49.1</v>
      </c>
      <c r="D11" s="8">
        <v>45</v>
      </c>
      <c r="E11" s="6">
        <v>44</v>
      </c>
      <c r="F11" s="6">
        <v>1</v>
      </c>
      <c r="G11" s="6"/>
      <c r="H11" s="6">
        <f t="shared" si="0"/>
        <v>48</v>
      </c>
      <c r="I11" s="11">
        <f t="shared" si="1"/>
        <v>1897.948514851485</v>
      </c>
    </row>
    <row r="12" spans="1:9" ht="20.25" x14ac:dyDescent="0.15">
      <c r="A12" s="6" t="s">
        <v>37</v>
      </c>
      <c r="B12" s="6" t="s">
        <v>38</v>
      </c>
      <c r="C12" s="8">
        <v>47.2</v>
      </c>
      <c r="D12" s="8">
        <v>43</v>
      </c>
      <c r="E12" s="6">
        <v>41</v>
      </c>
      <c r="F12" s="6">
        <v>2</v>
      </c>
      <c r="H12" s="6">
        <f t="shared" si="0"/>
        <v>49</v>
      </c>
      <c r="I12" s="11">
        <f t="shared" si="1"/>
        <v>1937.489108910891</v>
      </c>
    </row>
    <row r="13" spans="1:9" ht="20.25" x14ac:dyDescent="0.15">
      <c r="A13" s="9"/>
      <c r="B13" s="9"/>
      <c r="C13" s="10"/>
      <c r="D13" s="10"/>
      <c r="E13" s="9"/>
      <c r="F13" s="9"/>
      <c r="G13" s="6">
        <v>39936</v>
      </c>
      <c r="H13" s="9">
        <f>SUM(H2:H12)</f>
        <v>303</v>
      </c>
      <c r="I13" s="9"/>
    </row>
    <row r="14" spans="1:9" ht="20.25" x14ac:dyDescent="0.15">
      <c r="A14" s="7"/>
      <c r="B14" s="7"/>
      <c r="C14" s="7"/>
      <c r="D14" s="7"/>
      <c r="E14" s="7"/>
      <c r="F14" s="7"/>
      <c r="G14" s="6">
        <v>11980.8</v>
      </c>
      <c r="H14" s="7"/>
      <c r="I14" s="7"/>
    </row>
    <row r="15" spans="1:9" x14ac:dyDescent="0.15">
      <c r="A15" t="s">
        <v>0</v>
      </c>
      <c r="B15" t="s">
        <v>1</v>
      </c>
      <c r="C15" t="s">
        <v>2</v>
      </c>
      <c r="F15" t="s">
        <v>3</v>
      </c>
    </row>
    <row r="16" spans="1:9" x14ac:dyDescent="0.15">
      <c r="A16">
        <v>66560</v>
      </c>
      <c r="C16">
        <v>26624</v>
      </c>
      <c r="F16">
        <v>31488</v>
      </c>
    </row>
    <row r="17" spans="1:11" x14ac:dyDescent="0.15">
      <c r="A17" t="s">
        <v>4</v>
      </c>
      <c r="C17" t="s">
        <v>5</v>
      </c>
      <c r="F17" t="s">
        <v>6</v>
      </c>
      <c r="G17" t="s">
        <v>7</v>
      </c>
      <c r="H17" t="s">
        <v>8</v>
      </c>
      <c r="I17" t="s">
        <v>5</v>
      </c>
      <c r="J17" t="s">
        <v>9</v>
      </c>
      <c r="K17" t="s">
        <v>10</v>
      </c>
    </row>
    <row r="18" spans="1:11" x14ac:dyDescent="0.15">
      <c r="A18" t="s">
        <v>11</v>
      </c>
      <c r="B18" t="s">
        <v>12</v>
      </c>
      <c r="C18">
        <v>8785.92</v>
      </c>
      <c r="F18">
        <v>1452.21818181818</v>
      </c>
      <c r="G18">
        <v>1083.8661478599199</v>
      </c>
      <c r="H18">
        <v>2016.5702970297</v>
      </c>
      <c r="I18">
        <v>4552.6546267078102</v>
      </c>
      <c r="J18" t="s">
        <v>13</v>
      </c>
      <c r="K18" t="s">
        <v>14</v>
      </c>
    </row>
    <row r="19" spans="1:11" x14ac:dyDescent="0.15">
      <c r="B19" t="s">
        <v>15</v>
      </c>
      <c r="C19">
        <v>7188.48</v>
      </c>
      <c r="F19">
        <v>1452.21818181818</v>
      </c>
      <c r="G19">
        <v>1013.9392996109</v>
      </c>
      <c r="H19">
        <v>790.81188118811895</v>
      </c>
      <c r="I19">
        <v>3256.9693626172002</v>
      </c>
      <c r="J19" t="s">
        <v>16</v>
      </c>
      <c r="K19" t="s">
        <v>17</v>
      </c>
    </row>
    <row r="20" spans="1:11" x14ac:dyDescent="0.15">
      <c r="A20" t="s">
        <v>18</v>
      </c>
      <c r="B20" t="s">
        <v>19</v>
      </c>
      <c r="C20">
        <v>5857.28</v>
      </c>
      <c r="F20">
        <v>1452.21818181818</v>
      </c>
      <c r="G20">
        <v>1025.59377431907</v>
      </c>
      <c r="H20">
        <v>632.64950495049504</v>
      </c>
      <c r="I20">
        <v>3110.4614610877402</v>
      </c>
      <c r="J20" t="s">
        <v>20</v>
      </c>
      <c r="K20" t="s">
        <v>21</v>
      </c>
    </row>
    <row r="21" spans="1:11" x14ac:dyDescent="0.15">
      <c r="A21" t="s">
        <v>22</v>
      </c>
      <c r="B21" t="s">
        <v>23</v>
      </c>
      <c r="C21">
        <v>4792.32</v>
      </c>
      <c r="F21">
        <v>1452.21818181818</v>
      </c>
      <c r="G21">
        <v>1060.5571984435801</v>
      </c>
      <c r="H21">
        <v>1067.59603960396</v>
      </c>
      <c r="I21">
        <v>3580.3714198657199</v>
      </c>
      <c r="J21" t="s">
        <v>24</v>
      </c>
      <c r="K21" t="s">
        <v>25</v>
      </c>
    </row>
    <row r="22" spans="1:11" x14ac:dyDescent="0.15">
      <c r="F22">
        <v>1452.21818181818</v>
      </c>
      <c r="G22">
        <v>1072.2116731517499</v>
      </c>
      <c r="H22">
        <v>514.027722772277</v>
      </c>
      <c r="I22">
        <v>3038.4575777422101</v>
      </c>
      <c r="J22" t="s">
        <v>26</v>
      </c>
      <c r="K22" t="s">
        <v>27</v>
      </c>
    </row>
    <row r="23" spans="1:11" x14ac:dyDescent="0.15">
      <c r="F23">
        <v>1452.21818181818</v>
      </c>
      <c r="G23">
        <v>1095.5206225680899</v>
      </c>
      <c r="H23">
        <v>948.97425742574296</v>
      </c>
      <c r="I23">
        <v>3496.71306181202</v>
      </c>
      <c r="J23" t="s">
        <v>28</v>
      </c>
      <c r="K23" t="s">
        <v>29</v>
      </c>
    </row>
    <row r="24" spans="1:11" x14ac:dyDescent="0.15">
      <c r="F24">
        <v>1452.21818181818</v>
      </c>
      <c r="G24">
        <v>1107.17509727626</v>
      </c>
      <c r="H24">
        <v>672.19009900990102</v>
      </c>
      <c r="I24">
        <v>3231.5833781043498</v>
      </c>
      <c r="J24" t="s">
        <v>30</v>
      </c>
      <c r="K24" t="s">
        <v>31</v>
      </c>
    </row>
    <row r="25" spans="1:11" x14ac:dyDescent="0.15">
      <c r="F25">
        <v>1452.21818181818</v>
      </c>
      <c r="G25">
        <v>1107.17509727626</v>
      </c>
      <c r="H25">
        <v>474.48712871287103</v>
      </c>
      <c r="I25">
        <v>3033.8804078073199</v>
      </c>
      <c r="J25" t="s">
        <v>32</v>
      </c>
      <c r="K25" t="s">
        <v>33</v>
      </c>
    </row>
    <row r="26" spans="1:11" x14ac:dyDescent="0.15">
      <c r="F26">
        <v>1452.21818181818</v>
      </c>
      <c r="G26">
        <v>1142.1385214007801</v>
      </c>
      <c r="H26">
        <v>1028.0554455445499</v>
      </c>
      <c r="I26">
        <v>3622.4121487635098</v>
      </c>
      <c r="J26" t="s">
        <v>34</v>
      </c>
      <c r="K26" t="s">
        <v>35</v>
      </c>
    </row>
    <row r="27" spans="1:11" x14ac:dyDescent="0.15">
      <c r="F27">
        <v>1452.21818181818</v>
      </c>
      <c r="G27">
        <v>1142.1385214007801</v>
      </c>
      <c r="H27">
        <v>1897.94851485149</v>
      </c>
      <c r="I27">
        <v>4492.3052180704499</v>
      </c>
      <c r="J27" t="s">
        <v>36</v>
      </c>
      <c r="K27" t="s">
        <v>12</v>
      </c>
    </row>
    <row r="28" spans="1:11" x14ac:dyDescent="0.15">
      <c r="F28">
        <v>1452.21818181818</v>
      </c>
      <c r="G28">
        <v>1130.48404669261</v>
      </c>
      <c r="H28">
        <v>1937.4891089108901</v>
      </c>
      <c r="I28">
        <v>4520.1913374216801</v>
      </c>
      <c r="J28" t="s">
        <v>37</v>
      </c>
      <c r="K28" t="s">
        <v>38</v>
      </c>
    </row>
    <row r="29" spans="1:11" x14ac:dyDescent="0.15">
      <c r="F29">
        <v>15974.4</v>
      </c>
      <c r="G29">
        <v>11980.8</v>
      </c>
      <c r="H29">
        <v>11980.8</v>
      </c>
      <c r="I29">
        <v>39936</v>
      </c>
    </row>
  </sheetData>
  <phoneticPr fontId="3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8"/>
  <sheetViews>
    <sheetView workbookViewId="0">
      <selection activeCell="H12" sqref="H12"/>
    </sheetView>
  </sheetViews>
  <sheetFormatPr defaultColWidth="9" defaultRowHeight="13.5" x14ac:dyDescent="0.15"/>
  <cols>
    <col min="1" max="1" width="20.125" customWidth="1"/>
    <col min="2" max="3" width="14.375" style="1" customWidth="1"/>
    <col min="4" max="4" width="12.625" style="1"/>
  </cols>
  <sheetData>
    <row r="1" spans="1:4" ht="18.75" x14ac:dyDescent="0.15">
      <c r="A1" s="2" t="s">
        <v>1</v>
      </c>
      <c r="B1" s="2" t="s">
        <v>45</v>
      </c>
      <c r="C1" s="2" t="s">
        <v>46</v>
      </c>
      <c r="D1" s="2" t="s">
        <v>5</v>
      </c>
    </row>
    <row r="2" spans="1:4" ht="18.75" x14ac:dyDescent="0.15">
      <c r="A2" s="2" t="s">
        <v>19</v>
      </c>
      <c r="B2" s="3">
        <v>5857.28</v>
      </c>
      <c r="C2" s="4"/>
      <c r="D2" s="4">
        <f>SUM(B2:C2)</f>
        <v>5857.28</v>
      </c>
    </row>
    <row r="3" spans="1:4" ht="18.75" x14ac:dyDescent="0.15">
      <c r="A3" s="2" t="s">
        <v>23</v>
      </c>
      <c r="B3" s="3">
        <v>4792.32</v>
      </c>
      <c r="C3" s="4"/>
      <c r="D3" s="4">
        <f t="shared" ref="D3:D16" si="0">SUM(B3:C3)</f>
        <v>4792.32</v>
      </c>
    </row>
    <row r="4" spans="1:4" ht="18.75" x14ac:dyDescent="0.15">
      <c r="A4" s="2" t="s">
        <v>12</v>
      </c>
      <c r="B4" s="3">
        <v>8785.92</v>
      </c>
      <c r="C4" s="4"/>
      <c r="D4" s="4">
        <f t="shared" si="0"/>
        <v>8785.92</v>
      </c>
    </row>
    <row r="5" spans="1:4" ht="18.75" x14ac:dyDescent="0.15">
      <c r="A5" s="2" t="s">
        <v>15</v>
      </c>
      <c r="B5" s="3">
        <v>7188.48</v>
      </c>
      <c r="C5" s="4"/>
      <c r="D5" s="4">
        <f t="shared" si="0"/>
        <v>7188.48</v>
      </c>
    </row>
    <row r="6" spans="1:4" ht="18.75" x14ac:dyDescent="0.15">
      <c r="A6" s="2" t="s">
        <v>14</v>
      </c>
      <c r="B6" s="3"/>
      <c r="C6" s="4">
        <v>4552.6546267078102</v>
      </c>
      <c r="D6" s="4">
        <f t="shared" si="0"/>
        <v>4552.6546267078102</v>
      </c>
    </row>
    <row r="7" spans="1:4" ht="18.75" x14ac:dyDescent="0.15">
      <c r="A7" s="2" t="s">
        <v>17</v>
      </c>
      <c r="B7" s="3"/>
      <c r="C7" s="4">
        <v>3256.9693626172002</v>
      </c>
      <c r="D7" s="4">
        <f t="shared" si="0"/>
        <v>3256.9693626172002</v>
      </c>
    </row>
    <row r="8" spans="1:4" ht="18.75" x14ac:dyDescent="0.15">
      <c r="A8" s="2" t="s">
        <v>21</v>
      </c>
      <c r="B8" s="3"/>
      <c r="C8" s="4">
        <v>3110.4614610877402</v>
      </c>
      <c r="D8" s="4">
        <f t="shared" si="0"/>
        <v>3110.4614610877402</v>
      </c>
    </row>
    <row r="9" spans="1:4" ht="18.75" x14ac:dyDescent="0.15">
      <c r="A9" s="2" t="s">
        <v>25</v>
      </c>
      <c r="B9" s="3"/>
      <c r="C9" s="4">
        <v>3580.3714198657199</v>
      </c>
      <c r="D9" s="4">
        <f t="shared" si="0"/>
        <v>3580.3714198657199</v>
      </c>
    </row>
    <row r="10" spans="1:4" ht="18.75" x14ac:dyDescent="0.15">
      <c r="A10" s="2" t="s">
        <v>27</v>
      </c>
      <c r="B10" s="3"/>
      <c r="C10" s="4">
        <v>3038.4575777422101</v>
      </c>
      <c r="D10" s="4">
        <f t="shared" si="0"/>
        <v>3038.4575777422101</v>
      </c>
    </row>
    <row r="11" spans="1:4" ht="18.75" x14ac:dyDescent="0.15">
      <c r="A11" s="2" t="s">
        <v>29</v>
      </c>
      <c r="B11" s="3"/>
      <c r="C11" s="4">
        <v>3496.71306181202</v>
      </c>
      <c r="D11" s="4">
        <f t="shared" si="0"/>
        <v>3496.71306181202</v>
      </c>
    </row>
    <row r="12" spans="1:4" ht="18.75" x14ac:dyDescent="0.15">
      <c r="A12" s="2" t="s">
        <v>31</v>
      </c>
      <c r="B12" s="3"/>
      <c r="C12" s="4">
        <v>3231.5833781043498</v>
      </c>
      <c r="D12" s="4">
        <f t="shared" si="0"/>
        <v>3231.5833781043498</v>
      </c>
    </row>
    <row r="13" spans="1:4" ht="18.75" x14ac:dyDescent="0.15">
      <c r="A13" s="2" t="s">
        <v>47</v>
      </c>
      <c r="B13" s="3"/>
      <c r="C13" s="4">
        <v>1516.9402039036599</v>
      </c>
      <c r="D13" s="4">
        <f t="shared" si="0"/>
        <v>1516.9402039036599</v>
      </c>
    </row>
    <row r="14" spans="1:4" ht="18.75" x14ac:dyDescent="0.15">
      <c r="A14" s="2" t="s">
        <v>35</v>
      </c>
      <c r="B14" s="3"/>
      <c r="C14" s="4">
        <v>3622.4121487635098</v>
      </c>
      <c r="D14" s="4">
        <f t="shared" si="0"/>
        <v>3622.4121487635098</v>
      </c>
    </row>
    <row r="15" spans="1:4" ht="18.75" x14ac:dyDescent="0.15">
      <c r="A15" s="2" t="s">
        <v>12</v>
      </c>
      <c r="B15" s="3"/>
      <c r="C15" s="4">
        <v>4492.3052180704499</v>
      </c>
      <c r="D15" s="4">
        <f t="shared" si="0"/>
        <v>4492.3052180704499</v>
      </c>
    </row>
    <row r="16" spans="1:4" ht="18.75" x14ac:dyDescent="0.15">
      <c r="A16" s="2" t="s">
        <v>38</v>
      </c>
      <c r="B16" s="3"/>
      <c r="C16" s="4">
        <v>4520.1913374216801</v>
      </c>
      <c r="D16" s="4">
        <f t="shared" si="0"/>
        <v>4520.1913374216801</v>
      </c>
    </row>
    <row r="17" spans="1:4" ht="18.75" x14ac:dyDescent="0.15">
      <c r="A17" s="2" t="s">
        <v>48</v>
      </c>
      <c r="B17" s="3"/>
      <c r="C17" s="4">
        <v>1516.9402039036599</v>
      </c>
      <c r="D17" s="4">
        <f>SUM(B17:C17)</f>
        <v>1516.9402039036599</v>
      </c>
    </row>
    <row r="18" spans="1:4" x14ac:dyDescent="0.15">
      <c r="A18" s="5" t="s">
        <v>49</v>
      </c>
      <c r="B18" s="3"/>
      <c r="C18" s="3"/>
      <c r="D18" s="3">
        <f>SUM(D2:D17)</f>
        <v>66560</v>
      </c>
    </row>
  </sheetData>
  <phoneticPr fontId="3" type="noConversion"/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12"/>
  <sheetViews>
    <sheetView workbookViewId="0">
      <selection activeCell="C1" sqref="C1:C11"/>
    </sheetView>
  </sheetViews>
  <sheetFormatPr defaultColWidth="9" defaultRowHeight="13.5" x14ac:dyDescent="0.15"/>
  <cols>
    <col min="3" max="3" width="12.625"/>
  </cols>
  <sheetData>
    <row r="1" spans="1:3" x14ac:dyDescent="0.15">
      <c r="A1">
        <v>11980.8</v>
      </c>
      <c r="B1">
        <v>93</v>
      </c>
      <c r="C1">
        <f>B1/$B$12*$A$1</f>
        <v>1083.8661478599222</v>
      </c>
    </row>
    <row r="2" spans="1:3" x14ac:dyDescent="0.15">
      <c r="B2">
        <v>87</v>
      </c>
      <c r="C2">
        <f t="shared" ref="C2:C12" si="0">B2/$B$12*$A$1</f>
        <v>1013.939299610895</v>
      </c>
    </row>
    <row r="3" spans="1:3" x14ac:dyDescent="0.15">
      <c r="B3">
        <v>88</v>
      </c>
      <c r="C3">
        <f t="shared" si="0"/>
        <v>1025.5937743190661</v>
      </c>
    </row>
    <row r="4" spans="1:3" x14ac:dyDescent="0.15">
      <c r="B4">
        <v>91</v>
      </c>
      <c r="C4">
        <f t="shared" si="0"/>
        <v>1060.5571984435799</v>
      </c>
    </row>
    <row r="5" spans="1:3" x14ac:dyDescent="0.15">
      <c r="B5">
        <v>92</v>
      </c>
      <c r="C5">
        <f t="shared" si="0"/>
        <v>1072.211673151751</v>
      </c>
    </row>
    <row r="6" spans="1:3" x14ac:dyDescent="0.15">
      <c r="B6">
        <v>94</v>
      </c>
      <c r="C6">
        <f t="shared" si="0"/>
        <v>1095.5206225680934</v>
      </c>
    </row>
    <row r="7" spans="1:3" x14ac:dyDescent="0.15">
      <c r="B7">
        <v>95</v>
      </c>
      <c r="C7">
        <f t="shared" si="0"/>
        <v>1107.1750972762645</v>
      </c>
    </row>
    <row r="8" spans="1:3" x14ac:dyDescent="0.15">
      <c r="B8">
        <v>95</v>
      </c>
      <c r="C8">
        <f t="shared" si="0"/>
        <v>1107.1750972762645</v>
      </c>
    </row>
    <row r="9" spans="1:3" x14ac:dyDescent="0.15">
      <c r="B9">
        <v>98</v>
      </c>
      <c r="C9">
        <f t="shared" si="0"/>
        <v>1142.138521400778</v>
      </c>
    </row>
    <row r="10" spans="1:3" x14ac:dyDescent="0.15">
      <c r="B10">
        <v>98</v>
      </c>
      <c r="C10">
        <f t="shared" si="0"/>
        <v>1142.138521400778</v>
      </c>
    </row>
    <row r="11" spans="1:3" x14ac:dyDescent="0.15">
      <c r="B11">
        <v>97</v>
      </c>
      <c r="C11">
        <f t="shared" si="0"/>
        <v>1130.4840466926069</v>
      </c>
    </row>
    <row r="12" spans="1:3" x14ac:dyDescent="0.15">
      <c r="B12">
        <f>SUM(B1:B11)</f>
        <v>1028</v>
      </c>
      <c r="C12">
        <f t="shared" si="0"/>
        <v>11980.8</v>
      </c>
    </row>
  </sheetData>
  <phoneticPr fontId="3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管理奖</vt:lpstr>
      <vt:lpstr>质量奖</vt:lpstr>
      <vt:lpstr>汇总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ligang</dc:creator>
  <cp:lastModifiedBy>冀华强</cp:lastModifiedBy>
  <dcterms:created xsi:type="dcterms:W3CDTF">2022-06-12T15:42:00Z</dcterms:created>
  <dcterms:modified xsi:type="dcterms:W3CDTF">2023-03-21T10:15:31Z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C6B23793D3524F24AB2318FAACBC5A0B</vt:lpwstr>
  </property>
  <property fmtid="{D5CDD505-2E9C-101B-9397-08002B2CF9AE}" pid="3" name="KSOProductBuildVer">
    <vt:lpwstr>2052-11.1.0.13703</vt:lpwstr>
  </property>
</Properties>
</file>