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D:\wps\26357658\WPS云盘\木里中学\3.教务相关\8.绩效及教学质量计算\2023-2024学年教学质量奖\教学质量奖\"/>
    </mc:Choice>
  </mc:AlternateContent>
  <xr:revisionPtr revIDLastSave="0" documentId="13_ncr:1_{BA87A246-EB0D-43D9-BB63-0C722D677A3E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质量奖" sheetId="1" r:id="rId1"/>
    <sheet name="进步奖" sheetId="2" r:id="rId2"/>
    <sheet name="合计1" sheetId="4" r:id="rId3"/>
  </sheets>
  <externalReferences>
    <externalReference r:id="rId4"/>
  </externalReferences>
  <definedNames>
    <definedName name="科类">[1]成绩册!$F$3:$F$613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2" l="1"/>
  <c r="D8" i="2"/>
  <c r="D7" i="2"/>
  <c r="D6" i="2"/>
  <c r="D5" i="2"/>
  <c r="D4" i="2"/>
  <c r="D3" i="2"/>
  <c r="D14" i="1"/>
  <c r="D13" i="1"/>
  <c r="D12" i="1"/>
  <c r="D11" i="1"/>
  <c r="D10" i="1"/>
  <c r="D9" i="1"/>
  <c r="D8" i="1"/>
  <c r="D7" i="1"/>
  <c r="D6" i="1"/>
  <c r="D5" i="1"/>
  <c r="D4" i="1"/>
  <c r="D15" i="1"/>
  <c r="D3" i="1"/>
  <c r="D40" i="4"/>
  <c r="C40" i="4"/>
  <c r="B40" i="4"/>
  <c r="D2" i="4"/>
  <c r="D39" i="4" l="1"/>
  <c r="D38" i="4"/>
  <c r="D37" i="4"/>
  <c r="D36" i="4"/>
  <c r="D35" i="4"/>
  <c r="D34" i="4"/>
  <c r="D33" i="4"/>
  <c r="D32" i="4"/>
  <c r="D31" i="4"/>
  <c r="D30" i="4"/>
  <c r="D29" i="4"/>
  <c r="D28" i="4"/>
  <c r="D27" i="4"/>
  <c r="D26" i="4"/>
  <c r="D25" i="4"/>
  <c r="D24" i="4"/>
  <c r="D23" i="4"/>
  <c r="D22" i="4"/>
  <c r="D21" i="4"/>
  <c r="D20" i="4"/>
  <c r="D19" i="4"/>
  <c r="D18" i="4"/>
  <c r="D17" i="4"/>
  <c r="D16" i="4"/>
  <c r="D15" i="4"/>
  <c r="D14" i="4"/>
  <c r="D13" i="4"/>
  <c r="D12" i="4"/>
  <c r="D11" i="4"/>
  <c r="D10" i="4"/>
  <c r="D9" i="4"/>
  <c r="D8" i="4"/>
  <c r="D7" i="4"/>
  <c r="D6" i="4"/>
  <c r="D5" i="4"/>
  <c r="D4" i="4"/>
  <c r="D3" i="4"/>
  <c r="M73" i="2"/>
  <c r="L73" i="2"/>
  <c r="K73" i="2"/>
  <c r="M72" i="2"/>
  <c r="L72" i="2"/>
  <c r="K72" i="2"/>
  <c r="F72" i="2"/>
  <c r="M71" i="2"/>
  <c r="L71" i="2"/>
  <c r="K71" i="2"/>
  <c r="F71" i="2"/>
  <c r="M70" i="2"/>
  <c r="L70" i="2"/>
  <c r="K70" i="2"/>
  <c r="F70" i="2"/>
  <c r="M69" i="2"/>
  <c r="L69" i="2"/>
  <c r="K69" i="2"/>
  <c r="F69" i="2"/>
  <c r="M68" i="2"/>
  <c r="L68" i="2"/>
  <c r="K68" i="2"/>
  <c r="F68" i="2"/>
  <c r="M67" i="2"/>
  <c r="L67" i="2"/>
  <c r="K67" i="2"/>
  <c r="F67" i="2"/>
  <c r="M66" i="2"/>
  <c r="L66" i="2"/>
  <c r="K66" i="2"/>
  <c r="F66" i="2"/>
  <c r="M65" i="2"/>
  <c r="L65" i="2"/>
  <c r="K65" i="2"/>
  <c r="F65" i="2"/>
  <c r="D63" i="2"/>
  <c r="M61" i="2"/>
  <c r="L61" i="2"/>
  <c r="K61" i="2"/>
  <c r="M60" i="2"/>
  <c r="L60" i="2"/>
  <c r="K60" i="2"/>
  <c r="F60" i="2"/>
  <c r="M59" i="2"/>
  <c r="L59" i="2"/>
  <c r="K59" i="2"/>
  <c r="F59" i="2"/>
  <c r="M58" i="2"/>
  <c r="L58" i="2"/>
  <c r="K58" i="2"/>
  <c r="F58" i="2"/>
  <c r="M57" i="2"/>
  <c r="L57" i="2"/>
  <c r="K57" i="2"/>
  <c r="F57" i="2"/>
  <c r="M56" i="2"/>
  <c r="L56" i="2"/>
  <c r="K56" i="2"/>
  <c r="F56" i="2"/>
  <c r="M55" i="2"/>
  <c r="L55" i="2"/>
  <c r="K55" i="2"/>
  <c r="F55" i="2"/>
  <c r="M54" i="2"/>
  <c r="L54" i="2"/>
  <c r="K54" i="2"/>
  <c r="F54" i="2"/>
  <c r="M53" i="2"/>
  <c r="L53" i="2"/>
  <c r="K53" i="2"/>
  <c r="F53" i="2"/>
  <c r="D51" i="2"/>
  <c r="M49" i="2"/>
  <c r="L49" i="2"/>
  <c r="K49" i="2"/>
  <c r="M48" i="2"/>
  <c r="L48" i="2"/>
  <c r="K48" i="2"/>
  <c r="F48" i="2"/>
  <c r="M47" i="2"/>
  <c r="L47" i="2"/>
  <c r="K47" i="2"/>
  <c r="F47" i="2"/>
  <c r="M46" i="2"/>
  <c r="L46" i="2"/>
  <c r="K46" i="2"/>
  <c r="F46" i="2"/>
  <c r="M45" i="2"/>
  <c r="L45" i="2"/>
  <c r="K45" i="2"/>
  <c r="F45" i="2"/>
  <c r="M44" i="2"/>
  <c r="L44" i="2"/>
  <c r="K44" i="2"/>
  <c r="F44" i="2"/>
  <c r="M43" i="2"/>
  <c r="L43" i="2"/>
  <c r="K43" i="2"/>
  <c r="F43" i="2"/>
  <c r="M42" i="2"/>
  <c r="L42" i="2"/>
  <c r="K42" i="2"/>
  <c r="F42" i="2"/>
  <c r="M41" i="2"/>
  <c r="L41" i="2"/>
  <c r="K41" i="2"/>
  <c r="F41" i="2"/>
  <c r="D39" i="2"/>
  <c r="C39" i="2"/>
  <c r="M37" i="2"/>
  <c r="L37" i="2"/>
  <c r="K37" i="2"/>
  <c r="M36" i="2"/>
  <c r="L36" i="2"/>
  <c r="K36" i="2"/>
  <c r="F36" i="2"/>
  <c r="M35" i="2"/>
  <c r="L35" i="2"/>
  <c r="K35" i="2"/>
  <c r="F35" i="2"/>
  <c r="M34" i="2"/>
  <c r="L34" i="2"/>
  <c r="K34" i="2"/>
  <c r="F34" i="2"/>
  <c r="M33" i="2"/>
  <c r="L33" i="2"/>
  <c r="K33" i="2"/>
  <c r="F33" i="2"/>
  <c r="M32" i="2"/>
  <c r="L32" i="2"/>
  <c r="K32" i="2"/>
  <c r="F32" i="2"/>
  <c r="M31" i="2"/>
  <c r="L31" i="2"/>
  <c r="K31" i="2"/>
  <c r="F31" i="2"/>
  <c r="M30" i="2"/>
  <c r="L30" i="2"/>
  <c r="K30" i="2"/>
  <c r="F30" i="2"/>
  <c r="M29" i="2"/>
  <c r="L29" i="2"/>
  <c r="K29" i="2"/>
  <c r="F29" i="2"/>
  <c r="M27" i="2"/>
  <c r="L27" i="2"/>
  <c r="K27" i="2"/>
  <c r="M26" i="2"/>
  <c r="L26" i="2"/>
  <c r="K26" i="2"/>
  <c r="F26" i="2"/>
  <c r="M25" i="2"/>
  <c r="L25" i="2"/>
  <c r="K25" i="2"/>
  <c r="F25" i="2"/>
  <c r="M24" i="2"/>
  <c r="L24" i="2"/>
  <c r="K24" i="2"/>
  <c r="F24" i="2"/>
  <c r="M23" i="2"/>
  <c r="L23" i="2"/>
  <c r="K23" i="2"/>
  <c r="F23" i="2"/>
  <c r="M22" i="2"/>
  <c r="L22" i="2"/>
  <c r="K22" i="2"/>
  <c r="F22" i="2"/>
  <c r="D20" i="2"/>
  <c r="M18" i="2"/>
  <c r="L18" i="2"/>
  <c r="K18" i="2"/>
  <c r="M17" i="2"/>
  <c r="L17" i="2"/>
  <c r="K17" i="2"/>
  <c r="F17" i="2"/>
  <c r="M16" i="2"/>
  <c r="L16" i="2"/>
  <c r="K16" i="2"/>
  <c r="F16" i="2"/>
  <c r="M15" i="2"/>
  <c r="L15" i="2"/>
  <c r="K15" i="2"/>
  <c r="F15" i="2"/>
  <c r="M14" i="2"/>
  <c r="L14" i="2"/>
  <c r="K14" i="2"/>
  <c r="F14" i="2"/>
  <c r="M13" i="2"/>
  <c r="L13" i="2"/>
  <c r="K13" i="2"/>
  <c r="F13" i="2"/>
  <c r="D11" i="2"/>
  <c r="C9" i="2"/>
  <c r="C5" i="2"/>
  <c r="M115" i="1"/>
  <c r="L115" i="1"/>
  <c r="K115" i="1"/>
  <c r="M114" i="1"/>
  <c r="L114" i="1"/>
  <c r="K114" i="1"/>
  <c r="F114" i="1"/>
  <c r="M113" i="1"/>
  <c r="L113" i="1"/>
  <c r="K113" i="1"/>
  <c r="F113" i="1"/>
  <c r="M112" i="1"/>
  <c r="L112" i="1"/>
  <c r="K112" i="1"/>
  <c r="F112" i="1"/>
  <c r="M111" i="1"/>
  <c r="L111" i="1"/>
  <c r="K111" i="1"/>
  <c r="F111" i="1"/>
  <c r="M106" i="1"/>
  <c r="L106" i="1"/>
  <c r="K106" i="1"/>
  <c r="M105" i="1"/>
  <c r="L105" i="1"/>
  <c r="K105" i="1"/>
  <c r="F105" i="1"/>
  <c r="M104" i="1"/>
  <c r="L104" i="1"/>
  <c r="K104" i="1"/>
  <c r="F104" i="1"/>
  <c r="M103" i="1"/>
  <c r="L103" i="1"/>
  <c r="K103" i="1"/>
  <c r="F103" i="1"/>
  <c r="M98" i="1"/>
  <c r="L98" i="1"/>
  <c r="K98" i="1"/>
  <c r="M97" i="1"/>
  <c r="L97" i="1"/>
  <c r="K97" i="1"/>
  <c r="F97" i="1"/>
  <c r="M96" i="1"/>
  <c r="L96" i="1"/>
  <c r="K96" i="1"/>
  <c r="F96" i="1"/>
  <c r="M95" i="1"/>
  <c r="L95" i="1"/>
  <c r="K95" i="1"/>
  <c r="F95" i="1"/>
  <c r="M94" i="1"/>
  <c r="L94" i="1"/>
  <c r="K94" i="1"/>
  <c r="F94" i="1"/>
  <c r="M90" i="1"/>
  <c r="L90" i="1"/>
  <c r="K90" i="1"/>
  <c r="M89" i="1"/>
  <c r="L89" i="1"/>
  <c r="K89" i="1"/>
  <c r="F89" i="1"/>
  <c r="M88" i="1"/>
  <c r="L88" i="1"/>
  <c r="K88" i="1"/>
  <c r="F88" i="1"/>
  <c r="M87" i="1"/>
  <c r="L87" i="1"/>
  <c r="K87" i="1"/>
  <c r="F87" i="1"/>
  <c r="M86" i="1"/>
  <c r="L86" i="1"/>
  <c r="K86" i="1"/>
  <c r="F86" i="1"/>
  <c r="M85" i="1"/>
  <c r="L85" i="1"/>
  <c r="K85" i="1"/>
  <c r="F85" i="1"/>
  <c r="M81" i="1"/>
  <c r="L81" i="1"/>
  <c r="K81" i="1"/>
  <c r="M80" i="1"/>
  <c r="L80" i="1"/>
  <c r="K80" i="1"/>
  <c r="F80" i="1"/>
  <c r="M79" i="1"/>
  <c r="L79" i="1"/>
  <c r="K79" i="1"/>
  <c r="F79" i="1"/>
  <c r="M78" i="1"/>
  <c r="L78" i="1"/>
  <c r="K78" i="1"/>
  <c r="F78" i="1"/>
  <c r="M77" i="1"/>
  <c r="L77" i="1"/>
  <c r="K77" i="1"/>
  <c r="F77" i="1"/>
  <c r="M76" i="1"/>
  <c r="L76" i="1"/>
  <c r="K76" i="1"/>
  <c r="F76" i="1"/>
  <c r="M75" i="1"/>
  <c r="L75" i="1"/>
  <c r="K75" i="1"/>
  <c r="F75" i="1"/>
  <c r="M71" i="1"/>
  <c r="L71" i="1"/>
  <c r="K71" i="1"/>
  <c r="M70" i="1"/>
  <c r="L70" i="1"/>
  <c r="K70" i="1"/>
  <c r="F70" i="1"/>
  <c r="M69" i="1"/>
  <c r="L69" i="1"/>
  <c r="K69" i="1"/>
  <c r="F69" i="1"/>
  <c r="M68" i="1"/>
  <c r="L68" i="1"/>
  <c r="K68" i="1"/>
  <c r="F68" i="1"/>
  <c r="M67" i="1"/>
  <c r="L67" i="1"/>
  <c r="K67" i="1"/>
  <c r="F67" i="1"/>
  <c r="M66" i="1"/>
  <c r="L66" i="1"/>
  <c r="K66" i="1"/>
  <c r="F66" i="1"/>
  <c r="M62" i="1"/>
  <c r="L62" i="1"/>
  <c r="K62" i="1"/>
  <c r="M61" i="1"/>
  <c r="L61" i="1"/>
  <c r="K61" i="1"/>
  <c r="F61" i="1"/>
  <c r="M60" i="1"/>
  <c r="L60" i="1"/>
  <c r="K60" i="1"/>
  <c r="F60" i="1"/>
  <c r="M59" i="1"/>
  <c r="L59" i="1"/>
  <c r="K59" i="1"/>
  <c r="F59" i="1"/>
  <c r="M55" i="1"/>
  <c r="L55" i="1"/>
  <c r="K55" i="1"/>
  <c r="M54" i="1"/>
  <c r="L54" i="1"/>
  <c r="K54" i="1"/>
  <c r="F54" i="1"/>
  <c r="M53" i="1"/>
  <c r="L53" i="1"/>
  <c r="K53" i="1"/>
  <c r="F53" i="1"/>
  <c r="M52" i="1"/>
  <c r="L52" i="1"/>
  <c r="K52" i="1"/>
  <c r="F52" i="1"/>
  <c r="M48" i="1"/>
  <c r="L48" i="1"/>
  <c r="K48" i="1"/>
  <c r="M47" i="1"/>
  <c r="L47" i="1"/>
  <c r="K47" i="1"/>
  <c r="F47" i="1"/>
  <c r="M46" i="1"/>
  <c r="L46" i="1"/>
  <c r="K46" i="1"/>
  <c r="F46" i="1"/>
  <c r="M45" i="1"/>
  <c r="L45" i="1"/>
  <c r="K45" i="1"/>
  <c r="F45" i="1"/>
  <c r="M41" i="1"/>
  <c r="L41" i="1"/>
  <c r="K41" i="1"/>
  <c r="M40" i="1"/>
  <c r="L40" i="1"/>
  <c r="K40" i="1"/>
  <c r="F40" i="1"/>
  <c r="M39" i="1"/>
  <c r="L39" i="1"/>
  <c r="K39" i="1"/>
  <c r="F39" i="1"/>
  <c r="M38" i="1"/>
  <c r="L38" i="1"/>
  <c r="K38" i="1"/>
  <c r="F38" i="1"/>
  <c r="M37" i="1"/>
  <c r="L37" i="1"/>
  <c r="K37" i="1"/>
  <c r="F37" i="1"/>
  <c r="M36" i="1"/>
  <c r="L36" i="1"/>
  <c r="K36" i="1"/>
  <c r="F36" i="1"/>
  <c r="M32" i="1"/>
  <c r="L32" i="1"/>
  <c r="K32" i="1"/>
  <c r="M30" i="1"/>
  <c r="L30" i="1"/>
  <c r="K30" i="1"/>
  <c r="F30" i="1"/>
  <c r="M29" i="1"/>
  <c r="L29" i="1"/>
  <c r="K29" i="1"/>
  <c r="F29" i="1"/>
  <c r="M28" i="1"/>
  <c r="L28" i="1"/>
  <c r="K28" i="1"/>
  <c r="F28" i="1"/>
  <c r="M24" i="1"/>
  <c r="L24" i="1"/>
  <c r="K24" i="1"/>
  <c r="M23" i="1"/>
  <c r="L23" i="1"/>
  <c r="K23" i="1"/>
  <c r="F23" i="1"/>
  <c r="M22" i="1"/>
  <c r="L22" i="1"/>
  <c r="K22" i="1"/>
  <c r="F22" i="1"/>
  <c r="M21" i="1"/>
  <c r="L21" i="1"/>
  <c r="K21" i="1"/>
  <c r="F21" i="1"/>
  <c r="M20" i="1"/>
  <c r="L20" i="1"/>
  <c r="K20" i="1"/>
  <c r="F20" i="1"/>
  <c r="M19" i="1"/>
  <c r="L19" i="1"/>
  <c r="K19" i="1"/>
  <c r="F19" i="1"/>
  <c r="F15" i="1"/>
  <c r="C15" i="1"/>
  <c r="C8" i="1"/>
</calcChain>
</file>

<file path=xl/sharedStrings.xml><?xml version="1.0" encoding="utf-8"?>
<sst xmlns="http://schemas.openxmlformats.org/spreadsheetml/2006/main" count="720" uniqueCount="130">
  <si>
    <t>高三教学质量奖</t>
  </si>
  <si>
    <t>科目</t>
  </si>
  <si>
    <t>奖项</t>
  </si>
  <si>
    <t>奖励金额/元</t>
  </si>
  <si>
    <t>实发金额/元</t>
  </si>
  <si>
    <t>高三文科政治（8班、9班、10班、11班、12班）</t>
  </si>
  <si>
    <t>一等奖</t>
  </si>
  <si>
    <t>高三文科英语（8班、9班、12班）</t>
  </si>
  <si>
    <t>二等奖</t>
  </si>
  <si>
    <t>高三文科地理（8班、9班、10班、11班、12班）</t>
  </si>
  <si>
    <t>高三理科语文（1班、2班、3班、4班、13班）</t>
  </si>
  <si>
    <t>高三理科数学（1班、2班、3班、4班、5班、13班）</t>
  </si>
  <si>
    <t>高三理科化学（1班、2班、3班、5班、13班）</t>
  </si>
  <si>
    <t>高三文科语文（8班、9班、11班）</t>
  </si>
  <si>
    <t>三等奖</t>
  </si>
  <si>
    <t>高三文科数学（8班、9班、11班）</t>
  </si>
  <si>
    <t>高三文科历史（8班、9班、11班）</t>
  </si>
  <si>
    <t>高三理科英语（1班、2班、3班、13班）</t>
  </si>
  <si>
    <t>高三理科物理（1班、3班、13班）</t>
  </si>
  <si>
    <t>高三理科生物（1班、2班、3班、13班）</t>
  </si>
  <si>
    <t>合计</t>
  </si>
  <si>
    <t>1.高三文科政治</t>
  </si>
  <si>
    <t>工作量</t>
  </si>
  <si>
    <t>班级</t>
  </si>
  <si>
    <t>参考人数</t>
  </si>
  <si>
    <t xml:space="preserve">年级平均分 </t>
  </si>
  <si>
    <t>班平均分</t>
  </si>
  <si>
    <t>班平均分/年级平均分</t>
  </si>
  <si>
    <t>名次</t>
  </si>
  <si>
    <t>任课课师</t>
  </si>
  <si>
    <t>上期课时</t>
  </si>
  <si>
    <t>下期课时</t>
  </si>
  <si>
    <t>课时奖</t>
  </si>
  <si>
    <t>贡献奖</t>
  </si>
  <si>
    <t>高三年级8班</t>
  </si>
  <si>
    <t>政治</t>
  </si>
  <si>
    <t>向雅欣</t>
  </si>
  <si>
    <t>高三年级9班</t>
  </si>
  <si>
    <t>高三年级10班</t>
  </si>
  <si>
    <t>沙正芳</t>
  </si>
  <si>
    <t>高三年级11班</t>
  </si>
  <si>
    <t>高三年级12班</t>
  </si>
  <si>
    <t>2.高三文科英语</t>
  </si>
  <si>
    <t>高三年级（8）班</t>
  </si>
  <si>
    <t>英语</t>
  </si>
  <si>
    <t>车梦德</t>
  </si>
  <si>
    <t>高三年级（9）班</t>
  </si>
  <si>
    <t>尹应娇</t>
  </si>
  <si>
    <t>高三年级（12）班</t>
  </si>
  <si>
    <t>3.高三文科地理</t>
  </si>
  <si>
    <t xml:space="preserve"> </t>
  </si>
  <si>
    <t>地理</t>
  </si>
  <si>
    <t>李树海</t>
  </si>
  <si>
    <t>骆泽群</t>
  </si>
  <si>
    <t>高三年级（10 ）班</t>
  </si>
  <si>
    <t>高三年级（11 ）班</t>
  </si>
  <si>
    <t>金贵</t>
  </si>
  <si>
    <t>高三年级（12 ）班</t>
  </si>
  <si>
    <t>4.高三文科语文</t>
  </si>
  <si>
    <t>语文</t>
  </si>
  <si>
    <t>杨志明</t>
  </si>
  <si>
    <t>刘玲君</t>
  </si>
  <si>
    <t>高三年级（11）班</t>
  </si>
  <si>
    <t>甲阿祝玛</t>
  </si>
  <si>
    <t>5.高三文科数学</t>
  </si>
  <si>
    <t>数学</t>
  </si>
  <si>
    <t>次儿祝玛</t>
  </si>
  <si>
    <t>杜东洋</t>
  </si>
  <si>
    <t>陈虎林</t>
  </si>
  <si>
    <t>6.高三文科历史</t>
  </si>
  <si>
    <t>历史</t>
  </si>
  <si>
    <t>邓琪</t>
  </si>
  <si>
    <t>沙华莺</t>
  </si>
  <si>
    <t>7.高三理科语文</t>
  </si>
  <si>
    <t>高三年级（1 ）班</t>
  </si>
  <si>
    <t>龚霞</t>
  </si>
  <si>
    <t>高三年级（2 ）班</t>
  </si>
  <si>
    <t>叶仁芳</t>
  </si>
  <si>
    <t>高三年级（3 ）班</t>
  </si>
  <si>
    <t>高三年级（4）班</t>
  </si>
  <si>
    <t>高三年级（13）班</t>
  </si>
  <si>
    <t>8.高三理科数学</t>
  </si>
  <si>
    <t>扎拉</t>
  </si>
  <si>
    <t>马磊</t>
  </si>
  <si>
    <t>高三年级（4 ）班</t>
  </si>
  <si>
    <t>苏朗偏初</t>
  </si>
  <si>
    <t>高三年级（5 ）班</t>
  </si>
  <si>
    <t>潘勇</t>
  </si>
  <si>
    <t>9.高三理科化学</t>
  </si>
  <si>
    <t>化学</t>
  </si>
  <si>
    <t>任吉洪</t>
  </si>
  <si>
    <t>刘厚江</t>
  </si>
  <si>
    <t>郑强秋</t>
  </si>
  <si>
    <t>10.高三理科英语</t>
  </si>
  <si>
    <t>高三年级（1）班</t>
  </si>
  <si>
    <t>肖秀秀</t>
  </si>
  <si>
    <t>高三年级（2）班</t>
  </si>
  <si>
    <t>冷开艳</t>
  </si>
  <si>
    <t>高三年级（3）班</t>
  </si>
  <si>
    <t>廖云虹</t>
  </si>
  <si>
    <t>11.高三理科物理</t>
  </si>
  <si>
    <t>物理</t>
  </si>
  <si>
    <t>兰举银</t>
  </si>
  <si>
    <t>胡伟杰</t>
  </si>
  <si>
    <t>高三年级（13 ）班</t>
  </si>
  <si>
    <t>高贵勇</t>
  </si>
  <si>
    <t>12.高三理科生物</t>
  </si>
  <si>
    <t>生物</t>
  </si>
  <si>
    <t>田友米</t>
  </si>
  <si>
    <t>高琴</t>
  </si>
  <si>
    <t>高三教学质量进步奖</t>
  </si>
  <si>
    <t>高三文科英语（5个班）</t>
  </si>
  <si>
    <t>高三文科政治（5个班）</t>
  </si>
  <si>
    <t>高三理科语文（8个班）</t>
  </si>
  <si>
    <t>高三理科数学（8个班）</t>
  </si>
  <si>
    <t>高三理科化学（8个班）</t>
  </si>
  <si>
    <t xml:space="preserve">高三理科生物（8个班）  </t>
  </si>
  <si>
    <t>1.高三文科英语</t>
  </si>
  <si>
    <t>周菊明</t>
  </si>
  <si>
    <t>高三年级（6 ）班</t>
  </si>
  <si>
    <t>李志友</t>
  </si>
  <si>
    <t>高三年级（7 ）班</t>
  </si>
  <si>
    <t>2.高三理科语文</t>
  </si>
  <si>
    <t>2.高三理科化学</t>
  </si>
  <si>
    <t>邱宗兰</t>
  </si>
  <si>
    <t>2.高三理科生物</t>
  </si>
  <si>
    <t>张斯杰</t>
  </si>
  <si>
    <t>教师</t>
  </si>
  <si>
    <t>质量奖</t>
  </si>
  <si>
    <t>进步奖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</si>
</sst>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￥&quot;#,##0.00;&quot;￥&quot;\-#,##0.00"/>
    <numFmt numFmtId="179" formatCode="0.00_ "/>
    <numFmt numFmtId="180" formatCode="0_ "/>
  </numFmts>
  <fonts count="14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1"/>
      <color rgb="FFFF0000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9" fontId="12" fillId="0" borderId="0" applyFont="0" applyFill="0" applyBorder="0" applyAlignment="0" applyProtection="0">
      <alignment vertical="center"/>
    </xf>
  </cellStyleXfs>
  <cellXfs count="80">
    <xf numFmtId="0" fontId="0" fillId="0" borderId="0" xfId="0">
      <alignment vertical="center"/>
    </xf>
    <xf numFmtId="179" fontId="1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79" fontId="3" fillId="0" borderId="0" xfId="0" applyNumberFormat="1" applyFont="1" applyAlignment="1">
      <alignment horizontal="center" vertical="center" wrapText="1"/>
    </xf>
    <xf numFmtId="10" fontId="3" fillId="0" borderId="0" xfId="0" applyNumberFormat="1" applyFont="1" applyAlignment="1">
      <alignment horizontal="center" vertical="center" wrapText="1"/>
    </xf>
    <xf numFmtId="180" fontId="3" fillId="0" borderId="0" xfId="0" applyNumberFormat="1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9" fontId="8" fillId="0" borderId="1" xfId="0" applyNumberFormat="1" applyFont="1" applyBorder="1" applyAlignment="1">
      <alignment horizontal="center" vertical="center" wrapText="1"/>
    </xf>
    <xf numFmtId="179" fontId="9" fillId="0" borderId="1" xfId="0" applyNumberFormat="1" applyFont="1" applyBorder="1" applyAlignment="1">
      <alignment horizontal="center" vertical="center"/>
    </xf>
    <xf numFmtId="10" fontId="4" fillId="0" borderId="1" xfId="0" applyNumberFormat="1" applyFont="1" applyBorder="1" applyAlignment="1">
      <alignment horizontal="center" vertical="center"/>
    </xf>
    <xf numFmtId="180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0" fontId="3" fillId="0" borderId="0" xfId="0" applyNumberFormat="1" applyFont="1" applyAlignment="1">
      <alignment horizontal="center" vertical="center"/>
    </xf>
    <xf numFmtId="0" fontId="4" fillId="0" borderId="1" xfId="0" applyFont="1" applyBorder="1">
      <alignment vertical="center"/>
    </xf>
    <xf numFmtId="179" fontId="10" fillId="0" borderId="1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179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79" fontId="8" fillId="0" borderId="0" xfId="0" applyNumberFormat="1" applyFont="1" applyAlignment="1">
      <alignment horizontal="center" vertical="center" wrapText="1"/>
    </xf>
    <xf numFmtId="10" fontId="8" fillId="0" borderId="0" xfId="0" applyNumberFormat="1" applyFont="1" applyAlignment="1">
      <alignment horizontal="center" vertical="center" wrapText="1"/>
    </xf>
    <xf numFmtId="180" fontId="8" fillId="0" borderId="0" xfId="0" applyNumberFormat="1" applyFont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10" fontId="8" fillId="0" borderId="0" xfId="0" applyNumberFormat="1" applyFont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179" fontId="9" fillId="0" borderId="8" xfId="0" applyNumberFormat="1" applyFont="1" applyBorder="1" applyAlignment="1">
      <alignment horizontal="center" vertical="center"/>
    </xf>
    <xf numFmtId="179" fontId="9" fillId="0" borderId="0" xfId="0" applyNumberFormat="1" applyFont="1" applyAlignment="1">
      <alignment horizontal="center" vertical="center"/>
    </xf>
    <xf numFmtId="10" fontId="7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8" fillId="0" borderId="11" xfId="0" applyFont="1" applyBorder="1" applyAlignment="1">
      <alignment horizontal="center" vertical="center"/>
    </xf>
    <xf numFmtId="10" fontId="7" fillId="0" borderId="1" xfId="1" applyNumberFormat="1" applyFont="1" applyFill="1" applyBorder="1" applyAlignment="1" applyProtection="1">
      <alignment horizontal="center" vertical="center"/>
    </xf>
    <xf numFmtId="180" fontId="7" fillId="0" borderId="1" xfId="0" applyNumberFormat="1" applyFont="1" applyBorder="1" applyAlignment="1">
      <alignment horizontal="center" vertical="center" wrapText="1"/>
    </xf>
    <xf numFmtId="179" fontId="7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179" fontId="8" fillId="0" borderId="1" xfId="0" applyNumberFormat="1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176" fontId="11" fillId="0" borderId="1" xfId="0" applyNumberFormat="1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</cellXfs>
  <cellStyles count="2">
    <cellStyle name="百分比" xfId="1" builtinId="5"/>
    <cellStyle name="常规" xfId="0" builtinId="0"/>
  </cellStyles>
  <dxfs count="0"/>
  <tableStyles count="0" defaultTableStyle="TableStyleMedium2" defaultPivotStyle="PivotStyleLight16"/>
  <colors>
    <mruColors>
      <color rgb="FF0000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enjihong\Desktop\2024&#23626;&#25856;&#26525;&#33457;&#20108;&#32479;&#25968;&#25454;&#20998;&#26512;(&#32479;&#38405;&#29256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成绩册"/>
      <sheetName val="简易分析"/>
      <sheetName val="考核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5"/>
  <sheetViews>
    <sheetView workbookViewId="0">
      <pane ySplit="15" topLeftCell="A16" activePane="bottomLeft" state="frozen"/>
      <selection pane="bottomLeft" activeCell="F12" sqref="F12"/>
    </sheetView>
  </sheetViews>
  <sheetFormatPr defaultColWidth="9" defaultRowHeight="13.5" x14ac:dyDescent="0.15"/>
  <cols>
    <col min="1" max="1" width="41" customWidth="1"/>
    <col min="2" max="2" width="7" customWidth="1"/>
    <col min="3" max="4" width="12" customWidth="1"/>
    <col min="5" max="5" width="8.875" customWidth="1"/>
    <col min="6" max="6" width="20.25" customWidth="1"/>
    <col min="7" max="7" width="5.125" customWidth="1"/>
    <col min="8" max="8" width="10" customWidth="1"/>
    <col min="9" max="10" width="8.875" customWidth="1"/>
    <col min="11" max="11" width="12.625" customWidth="1"/>
    <col min="12" max="13" width="12.5" customWidth="1"/>
  </cols>
  <sheetData>
    <row r="1" spans="1:13" ht="20.100000000000001" customHeight="1" x14ac:dyDescent="0.15">
      <c r="A1" s="77" t="s">
        <v>0</v>
      </c>
      <c r="B1" s="77"/>
      <c r="C1" s="77"/>
      <c r="D1" s="2"/>
      <c r="E1" s="19"/>
      <c r="F1" s="19"/>
      <c r="G1" s="19"/>
      <c r="H1" s="19"/>
      <c r="I1" s="19"/>
      <c r="J1" s="19"/>
      <c r="K1" s="2"/>
      <c r="L1" s="2"/>
      <c r="M1" s="2"/>
    </row>
    <row r="2" spans="1:13" ht="20.100000000000001" customHeight="1" x14ac:dyDescent="0.15">
      <c r="A2" s="2" t="s">
        <v>1</v>
      </c>
      <c r="B2" s="2" t="s">
        <v>2</v>
      </c>
      <c r="C2" s="4" t="s">
        <v>3</v>
      </c>
      <c r="D2" s="5" t="s">
        <v>4</v>
      </c>
      <c r="E2" s="19"/>
      <c r="F2" s="19"/>
      <c r="G2" s="19"/>
      <c r="H2" s="19"/>
      <c r="I2" s="19"/>
      <c r="J2" s="19"/>
      <c r="K2" s="2"/>
      <c r="L2" s="2"/>
      <c r="M2" s="2"/>
    </row>
    <row r="3" spans="1:13" ht="20.100000000000001" customHeight="1" x14ac:dyDescent="0.15">
      <c r="A3" s="37" t="s">
        <v>5</v>
      </c>
      <c r="B3" s="17" t="s">
        <v>6</v>
      </c>
      <c r="C3" s="17">
        <v>21000</v>
      </c>
      <c r="D3" s="18">
        <f>C3*0.8</f>
        <v>16800</v>
      </c>
      <c r="E3" s="19"/>
      <c r="F3" s="19"/>
      <c r="G3" s="19"/>
      <c r="H3" s="19"/>
      <c r="I3" s="19"/>
      <c r="J3" s="19"/>
      <c r="K3" s="2"/>
      <c r="L3" s="2"/>
      <c r="M3" s="2"/>
    </row>
    <row r="4" spans="1:13" ht="20.100000000000001" customHeight="1" x14ac:dyDescent="0.15">
      <c r="A4" s="38" t="s">
        <v>7</v>
      </c>
      <c r="B4" s="17" t="s">
        <v>8</v>
      </c>
      <c r="C4" s="17">
        <v>15000</v>
      </c>
      <c r="D4" s="18">
        <f>C4*0.8</f>
        <v>12000</v>
      </c>
      <c r="E4" s="19"/>
      <c r="F4" s="19"/>
      <c r="G4" s="19"/>
      <c r="H4" s="19"/>
      <c r="I4" s="19"/>
      <c r="J4" s="19"/>
      <c r="K4" s="2"/>
      <c r="L4" s="2"/>
      <c r="M4" s="2"/>
    </row>
    <row r="5" spans="1:13" ht="20.100000000000001" customHeight="1" x14ac:dyDescent="0.15">
      <c r="A5" s="38" t="s">
        <v>9</v>
      </c>
      <c r="B5" s="17" t="s">
        <v>8</v>
      </c>
      <c r="C5" s="17">
        <v>15000</v>
      </c>
      <c r="D5" s="18">
        <f>C5*0.8</f>
        <v>12000</v>
      </c>
      <c r="E5" s="19"/>
      <c r="F5" s="19"/>
      <c r="G5" s="19"/>
      <c r="H5" s="19"/>
      <c r="I5" s="19"/>
      <c r="J5" s="19"/>
      <c r="K5" s="2"/>
      <c r="L5" s="2"/>
      <c r="M5" s="2"/>
    </row>
    <row r="6" spans="1:13" ht="20.100000000000001" customHeight="1" x14ac:dyDescent="0.15">
      <c r="A6" s="15" t="s">
        <v>10</v>
      </c>
      <c r="B6" s="17" t="s">
        <v>8</v>
      </c>
      <c r="C6" s="17">
        <v>25000</v>
      </c>
      <c r="D6" s="18">
        <f>C6*0.8</f>
        <v>20000</v>
      </c>
      <c r="E6" s="19"/>
      <c r="F6" s="19"/>
      <c r="G6" s="19"/>
      <c r="H6" s="19"/>
      <c r="I6" s="19"/>
      <c r="J6" s="19"/>
      <c r="K6" s="2"/>
      <c r="L6" s="2"/>
      <c r="M6" s="2"/>
    </row>
    <row r="7" spans="1:13" ht="20.100000000000001" customHeight="1" x14ac:dyDescent="0.15">
      <c r="A7" s="15" t="s">
        <v>11</v>
      </c>
      <c r="B7" s="17" t="s">
        <v>8</v>
      </c>
      <c r="C7" s="17">
        <v>30000</v>
      </c>
      <c r="D7" s="18">
        <f>C7*0.8</f>
        <v>24000</v>
      </c>
      <c r="E7" s="19"/>
      <c r="F7" s="19"/>
      <c r="G7" s="19"/>
      <c r="H7" s="19"/>
      <c r="I7" s="19"/>
      <c r="J7" s="19"/>
      <c r="K7" s="2"/>
      <c r="L7" s="2"/>
      <c r="M7" s="2"/>
    </row>
    <row r="8" spans="1:13" ht="20.100000000000001" customHeight="1" x14ac:dyDescent="0.15">
      <c r="A8" s="15" t="s">
        <v>12</v>
      </c>
      <c r="B8" s="17" t="s">
        <v>8</v>
      </c>
      <c r="C8" s="17">
        <f>5000*5*0.6</f>
        <v>15000</v>
      </c>
      <c r="D8" s="18">
        <f>C8*0.8</f>
        <v>12000</v>
      </c>
      <c r="E8" s="19"/>
      <c r="F8" s="19"/>
      <c r="G8" s="19"/>
      <c r="H8" s="19"/>
      <c r="I8" s="19"/>
      <c r="J8" s="19"/>
      <c r="K8" s="2"/>
      <c r="L8" s="2"/>
      <c r="M8" s="2"/>
    </row>
    <row r="9" spans="1:13" ht="20.100000000000001" customHeight="1" x14ac:dyDescent="0.15">
      <c r="A9" s="37" t="s">
        <v>13</v>
      </c>
      <c r="B9" s="17" t="s">
        <v>14</v>
      </c>
      <c r="C9" s="17">
        <v>9000</v>
      </c>
      <c r="D9" s="18">
        <f>C9*0.8</f>
        <v>7200</v>
      </c>
      <c r="E9" s="19"/>
      <c r="F9" s="19"/>
      <c r="G9" s="19"/>
      <c r="H9" s="19"/>
      <c r="I9" s="19"/>
      <c r="J9" s="19"/>
      <c r="K9" s="2"/>
      <c r="L9" s="2"/>
      <c r="M9" s="2"/>
    </row>
    <row r="10" spans="1:13" ht="20.100000000000001" customHeight="1" x14ac:dyDescent="0.15">
      <c r="A10" s="38" t="s">
        <v>15</v>
      </c>
      <c r="B10" s="17" t="s">
        <v>14</v>
      </c>
      <c r="C10" s="17">
        <v>9000</v>
      </c>
      <c r="D10" s="18">
        <f>C10*0.8</f>
        <v>7200</v>
      </c>
      <c r="E10" s="19"/>
      <c r="F10" s="19"/>
      <c r="G10" s="19"/>
      <c r="H10" s="19"/>
      <c r="I10" s="19"/>
      <c r="J10" s="19"/>
      <c r="K10" s="2"/>
      <c r="L10" s="2"/>
      <c r="M10" s="2"/>
    </row>
    <row r="11" spans="1:13" ht="20.100000000000001" customHeight="1" x14ac:dyDescent="0.15">
      <c r="A11" s="38" t="s">
        <v>16</v>
      </c>
      <c r="B11" s="17" t="s">
        <v>14</v>
      </c>
      <c r="C11" s="17">
        <v>5400</v>
      </c>
      <c r="D11" s="18">
        <f>C11*0.8</f>
        <v>4320</v>
      </c>
      <c r="E11" s="19"/>
      <c r="F11" s="19"/>
      <c r="G11" s="19"/>
      <c r="H11" s="19"/>
      <c r="I11" s="19"/>
      <c r="J11" s="19"/>
      <c r="K11" s="2"/>
      <c r="L11" s="2"/>
      <c r="M11" s="2"/>
    </row>
    <row r="12" spans="1:13" ht="20.100000000000001" customHeight="1" x14ac:dyDescent="0.15">
      <c r="A12" s="15" t="s">
        <v>17</v>
      </c>
      <c r="B12" s="17" t="s">
        <v>14</v>
      </c>
      <c r="C12" s="17">
        <v>12000</v>
      </c>
      <c r="D12" s="18">
        <f>C12*0.8</f>
        <v>9600</v>
      </c>
      <c r="E12" s="39"/>
      <c r="F12" s="39"/>
      <c r="G12" s="37"/>
      <c r="H12" s="39"/>
      <c r="I12" s="39"/>
      <c r="J12" s="39"/>
      <c r="K12" s="11"/>
      <c r="L12" s="11"/>
      <c r="M12" s="11"/>
    </row>
    <row r="13" spans="1:13" ht="20.100000000000001" customHeight="1" x14ac:dyDescent="0.15">
      <c r="A13" s="15" t="s">
        <v>18</v>
      </c>
      <c r="B13" s="17" t="s">
        <v>14</v>
      </c>
      <c r="C13" s="16">
        <v>5400</v>
      </c>
      <c r="D13" s="18">
        <f>C13*0.8</f>
        <v>4320</v>
      </c>
      <c r="E13" s="39"/>
      <c r="F13" s="39"/>
      <c r="G13" s="38"/>
      <c r="H13" s="39"/>
      <c r="I13" s="39"/>
      <c r="J13" s="39"/>
      <c r="K13" s="11"/>
      <c r="L13" s="11"/>
      <c r="M13" s="11"/>
    </row>
    <row r="14" spans="1:13" ht="20.100000000000001" customHeight="1" x14ac:dyDescent="0.15">
      <c r="A14" s="15" t="s">
        <v>19</v>
      </c>
      <c r="B14" s="17" t="s">
        <v>14</v>
      </c>
      <c r="C14" s="16">
        <v>7200</v>
      </c>
      <c r="D14" s="18">
        <f>C14*0.8</f>
        <v>5760</v>
      </c>
      <c r="E14" s="39"/>
      <c r="F14" s="39"/>
      <c r="G14" s="38"/>
      <c r="H14" s="39"/>
      <c r="I14" s="39"/>
      <c r="J14" s="39"/>
      <c r="K14" s="11"/>
      <c r="L14" s="11"/>
      <c r="M14" s="11"/>
    </row>
    <row r="15" spans="1:13" ht="20.100000000000001" customHeight="1" x14ac:dyDescent="0.15">
      <c r="A15" s="2"/>
      <c r="B15" s="2" t="s">
        <v>20</v>
      </c>
      <c r="C15" s="2">
        <f>SUM(C3:C14)</f>
        <v>169000</v>
      </c>
      <c r="D15" s="2">
        <f>SUM(D3:D14)</f>
        <v>135200</v>
      </c>
      <c r="E15" s="19"/>
      <c r="F15" s="19">
        <f>D15+进步奖!D9</f>
        <v>296480</v>
      </c>
      <c r="G15" s="19"/>
      <c r="H15" s="19"/>
      <c r="I15" s="19"/>
      <c r="J15" s="19"/>
      <c r="K15" s="2"/>
      <c r="L15" s="2"/>
      <c r="M15" s="2"/>
    </row>
    <row r="16" spans="1:13" ht="20.100000000000001" customHeight="1" x14ac:dyDescent="0.15">
      <c r="A16" s="40"/>
      <c r="B16" s="40" t="s">
        <v>2</v>
      </c>
      <c r="C16" s="40" t="s">
        <v>3</v>
      </c>
      <c r="D16" s="41" t="s">
        <v>4</v>
      </c>
      <c r="E16" s="42"/>
      <c r="F16" s="42"/>
      <c r="G16" s="42"/>
      <c r="H16" s="42"/>
      <c r="I16" s="42"/>
      <c r="J16" s="42"/>
      <c r="K16" s="40"/>
      <c r="L16" s="40"/>
      <c r="M16" s="40"/>
    </row>
    <row r="17" spans="1:13" ht="20.100000000000001" customHeight="1" x14ac:dyDescent="0.15">
      <c r="A17" s="43" t="s">
        <v>21</v>
      </c>
      <c r="B17" s="44" t="s">
        <v>6</v>
      </c>
      <c r="C17" s="7">
        <v>21000</v>
      </c>
      <c r="D17" s="8">
        <v>16800</v>
      </c>
      <c r="E17" s="42"/>
      <c r="F17" s="42"/>
      <c r="G17" s="42"/>
      <c r="H17" s="42"/>
      <c r="I17" s="78" t="s">
        <v>22</v>
      </c>
      <c r="J17" s="79"/>
      <c r="K17" s="45"/>
      <c r="L17" s="45"/>
      <c r="M17" s="45"/>
    </row>
    <row r="18" spans="1:13" ht="20.100000000000001" customHeight="1" x14ac:dyDescent="0.15">
      <c r="A18" s="45" t="s">
        <v>23</v>
      </c>
      <c r="B18" s="45" t="s">
        <v>1</v>
      </c>
      <c r="C18" s="45" t="s">
        <v>24</v>
      </c>
      <c r="D18" s="45" t="s">
        <v>25</v>
      </c>
      <c r="E18" s="45" t="s">
        <v>26</v>
      </c>
      <c r="F18" s="45" t="s">
        <v>27</v>
      </c>
      <c r="G18" s="45" t="s">
        <v>28</v>
      </c>
      <c r="H18" s="45" t="s">
        <v>29</v>
      </c>
      <c r="I18" s="71" t="s">
        <v>30</v>
      </c>
      <c r="J18" s="71" t="s">
        <v>31</v>
      </c>
      <c r="K18" s="45" t="s">
        <v>32</v>
      </c>
      <c r="L18" s="45" t="s">
        <v>33</v>
      </c>
      <c r="M18" s="45" t="s">
        <v>20</v>
      </c>
    </row>
    <row r="19" spans="1:13" ht="20.100000000000001" customHeight="1" x14ac:dyDescent="0.15">
      <c r="A19" s="20" t="s">
        <v>34</v>
      </c>
      <c r="B19" s="20" t="s">
        <v>35</v>
      </c>
      <c r="C19" s="20">
        <v>45</v>
      </c>
      <c r="D19" s="22">
        <v>62.073929961089497</v>
      </c>
      <c r="E19" s="23">
        <v>65.955555555555506</v>
      </c>
      <c r="F19" s="46">
        <f>E19/D19</f>
        <v>1.0625322997416</v>
      </c>
      <c r="G19" s="45">
        <v>2</v>
      </c>
      <c r="H19" s="47" t="s">
        <v>36</v>
      </c>
      <c r="I19" s="45">
        <v>7</v>
      </c>
      <c r="J19" s="45">
        <v>8</v>
      </c>
      <c r="K19" s="45">
        <f>$D$17*0.4*SUM(I19:J19)/SUM($I$19:$J$23)</f>
        <v>1344</v>
      </c>
      <c r="L19" s="72">
        <f>$D$17*0.6*0.7*E19/SUM($E$19:$E$23)+$D$17*0.6*0.3*F19/SUM($F$19:$F$23)</f>
        <v>2132.20109198299</v>
      </c>
      <c r="M19" s="72">
        <f t="shared" ref="M19:M24" si="0">SUM(K19:L19)</f>
        <v>3476.20109198299</v>
      </c>
    </row>
    <row r="20" spans="1:13" ht="20.100000000000001" customHeight="1" x14ac:dyDescent="0.15">
      <c r="A20" s="20" t="s">
        <v>37</v>
      </c>
      <c r="B20" s="20" t="s">
        <v>35</v>
      </c>
      <c r="C20" s="20">
        <v>47</v>
      </c>
      <c r="D20" s="22">
        <v>62.073929961089497</v>
      </c>
      <c r="E20" s="23">
        <v>65.978723404255305</v>
      </c>
      <c r="F20" s="46">
        <f>E20/D20</f>
        <v>1.06290552967427</v>
      </c>
      <c r="G20" s="45">
        <v>1</v>
      </c>
      <c r="H20" s="47" t="s">
        <v>36</v>
      </c>
      <c r="I20" s="45">
        <v>7</v>
      </c>
      <c r="J20" s="45">
        <v>8</v>
      </c>
      <c r="K20" s="45">
        <f>$D$17*0.4*SUM(I20:J20)/SUM($I$19:$J$23)</f>
        <v>1344</v>
      </c>
      <c r="L20" s="72">
        <f>$D$17*0.6*0.7*E20/SUM($E$19:$E$23)+$D$17*0.6*0.3*F20/SUM($F$19:$F$23)</f>
        <v>2132.95005864517</v>
      </c>
      <c r="M20" s="72">
        <f t="shared" si="0"/>
        <v>3476.95005864517</v>
      </c>
    </row>
    <row r="21" spans="1:13" ht="20.100000000000001" customHeight="1" x14ac:dyDescent="0.15">
      <c r="A21" s="20" t="s">
        <v>38</v>
      </c>
      <c r="B21" s="20" t="s">
        <v>35</v>
      </c>
      <c r="C21" s="20">
        <v>58</v>
      </c>
      <c r="D21" s="22">
        <v>62.073929961089497</v>
      </c>
      <c r="E21" s="23">
        <v>58.258620689655203</v>
      </c>
      <c r="F21" s="46">
        <f>E21/D21</f>
        <v>0.93853604445818295</v>
      </c>
      <c r="G21" s="45">
        <v>5</v>
      </c>
      <c r="H21" s="47" t="s">
        <v>39</v>
      </c>
      <c r="I21" s="45">
        <v>7</v>
      </c>
      <c r="J21" s="45">
        <v>8</v>
      </c>
      <c r="K21" s="45">
        <f>$D$17*0.4*SUM(I21:J21)/SUM($I$19:$J$23)</f>
        <v>1344</v>
      </c>
      <c r="L21" s="72">
        <f>$D$17*0.6*0.7*E21/SUM($E$19:$E$23)+$D$17*0.6*0.3*F21/SUM($F$19:$F$23)</f>
        <v>1883.3757612317299</v>
      </c>
      <c r="M21" s="72">
        <f t="shared" si="0"/>
        <v>3227.3757612317299</v>
      </c>
    </row>
    <row r="22" spans="1:13" ht="20.100000000000001" customHeight="1" x14ac:dyDescent="0.15">
      <c r="A22" s="20" t="s">
        <v>40</v>
      </c>
      <c r="B22" s="20" t="s">
        <v>35</v>
      </c>
      <c r="C22" s="20">
        <v>56</v>
      </c>
      <c r="D22" s="22">
        <v>62.073929961089497</v>
      </c>
      <c r="E22" s="23">
        <v>61.230769230769198</v>
      </c>
      <c r="F22" s="46">
        <f>E22/D22</f>
        <v>0.986416830207966</v>
      </c>
      <c r="G22" s="45">
        <v>3</v>
      </c>
      <c r="H22" s="47" t="s">
        <v>36</v>
      </c>
      <c r="I22" s="73">
        <v>7</v>
      </c>
      <c r="J22" s="45">
        <v>8</v>
      </c>
      <c r="K22" s="45">
        <f>$D$17*0.4*SUM(I22:J22)/SUM($I$19:$J$23)</f>
        <v>1344</v>
      </c>
      <c r="L22" s="72">
        <f>$D$17*0.6*0.7*E22/SUM($E$19:$E$23)+$D$17*0.6*0.3*F22/SUM($F$19:$F$23)</f>
        <v>1979.4589237723101</v>
      </c>
      <c r="M22" s="72">
        <f t="shared" si="0"/>
        <v>3323.4589237723098</v>
      </c>
    </row>
    <row r="23" spans="1:13" ht="20.100000000000001" customHeight="1" x14ac:dyDescent="0.15">
      <c r="A23" s="20" t="s">
        <v>41</v>
      </c>
      <c r="B23" s="20" t="s">
        <v>35</v>
      </c>
      <c r="C23" s="20">
        <v>55</v>
      </c>
      <c r="D23" s="22">
        <v>62.073929961089497</v>
      </c>
      <c r="E23" s="23">
        <v>60.381818181818197</v>
      </c>
      <c r="F23" s="46">
        <f>E23/D23</f>
        <v>0.97274037940997105</v>
      </c>
      <c r="G23" s="45">
        <v>4</v>
      </c>
      <c r="H23" s="47" t="s">
        <v>39</v>
      </c>
      <c r="I23" s="45">
        <v>7</v>
      </c>
      <c r="J23" s="45">
        <v>8</v>
      </c>
      <c r="K23" s="45">
        <f>$D$17*0.4*SUM(I23:J23)/SUM($I$19:$J$23)</f>
        <v>1344</v>
      </c>
      <c r="L23" s="72">
        <f>$D$17*0.6*0.7*E23/SUM($E$19:$E$23)+$D$17*0.6*0.3*F23/SUM($F$19:$F$23)</f>
        <v>1952.01416436779</v>
      </c>
      <c r="M23" s="72">
        <f t="shared" si="0"/>
        <v>3296.0141643677898</v>
      </c>
    </row>
    <row r="24" spans="1:13" ht="20.100000000000001" customHeight="1" x14ac:dyDescent="0.15">
      <c r="A24" s="40"/>
      <c r="B24" s="40"/>
      <c r="C24" s="40"/>
      <c r="D24" s="48"/>
      <c r="E24" s="48"/>
      <c r="F24" s="49"/>
      <c r="G24" s="50"/>
      <c r="H24" s="40"/>
      <c r="I24" s="42"/>
      <c r="J24" s="45" t="s">
        <v>20</v>
      </c>
      <c r="K24" s="74">
        <f>SUM(K19:K23)</f>
        <v>6720</v>
      </c>
      <c r="L24" s="74">
        <f>SUM(L19:L23)</f>
        <v>10080</v>
      </c>
      <c r="M24" s="75">
        <f t="shared" si="0"/>
        <v>16800</v>
      </c>
    </row>
    <row r="25" spans="1:13" ht="20.100000000000001" customHeight="1" x14ac:dyDescent="0.15">
      <c r="A25" s="51"/>
      <c r="B25" s="40" t="s">
        <v>2</v>
      </c>
      <c r="C25" s="40" t="s">
        <v>3</v>
      </c>
      <c r="D25" s="40" t="s">
        <v>4</v>
      </c>
      <c r="E25" s="48"/>
      <c r="F25" s="52"/>
      <c r="G25" s="40"/>
      <c r="H25" s="40"/>
      <c r="I25" s="42"/>
      <c r="J25" s="42"/>
      <c r="K25" s="40"/>
      <c r="L25" s="40"/>
      <c r="M25" s="40"/>
    </row>
    <row r="26" spans="1:13" ht="20.100000000000001" customHeight="1" x14ac:dyDescent="0.15">
      <c r="A26" s="53" t="s">
        <v>42</v>
      </c>
      <c r="B26" s="45" t="s">
        <v>8</v>
      </c>
      <c r="C26" s="54">
        <v>15000</v>
      </c>
      <c r="D26" s="55">
        <v>12000</v>
      </c>
      <c r="E26" s="48"/>
      <c r="F26" s="52"/>
      <c r="G26" s="40"/>
      <c r="H26" s="40"/>
      <c r="I26" s="78" t="s">
        <v>22</v>
      </c>
      <c r="J26" s="79"/>
      <c r="K26" s="45"/>
      <c r="L26" s="45"/>
      <c r="M26" s="45"/>
    </row>
    <row r="27" spans="1:13" ht="20.100000000000001" customHeight="1" x14ac:dyDescent="0.15">
      <c r="A27" s="45" t="s">
        <v>23</v>
      </c>
      <c r="B27" s="45" t="s">
        <v>1</v>
      </c>
      <c r="C27" s="45" t="s">
        <v>24</v>
      </c>
      <c r="D27" s="45" t="s">
        <v>25</v>
      </c>
      <c r="E27" s="45" t="s">
        <v>26</v>
      </c>
      <c r="F27" s="45" t="s">
        <v>27</v>
      </c>
      <c r="G27" s="45" t="s">
        <v>28</v>
      </c>
      <c r="H27" s="45" t="s">
        <v>29</v>
      </c>
      <c r="I27" s="71" t="s">
        <v>30</v>
      </c>
      <c r="J27" s="71" t="s">
        <v>31</v>
      </c>
      <c r="K27" s="45" t="s">
        <v>32</v>
      </c>
      <c r="L27" s="45" t="s">
        <v>33</v>
      </c>
      <c r="M27" s="45" t="s">
        <v>20</v>
      </c>
    </row>
    <row r="28" spans="1:13" ht="20.100000000000001" customHeight="1" x14ac:dyDescent="0.15">
      <c r="A28" s="20" t="s">
        <v>43</v>
      </c>
      <c r="B28" s="20" t="s">
        <v>44</v>
      </c>
      <c r="C28" s="20">
        <v>45</v>
      </c>
      <c r="D28" s="23">
        <v>89.2</v>
      </c>
      <c r="E28" s="23">
        <v>104.388888888889</v>
      </c>
      <c r="F28" s="56">
        <f>E28/D28</f>
        <v>1.17027902341804</v>
      </c>
      <c r="G28" s="45">
        <v>1</v>
      </c>
      <c r="H28" s="47" t="s">
        <v>45</v>
      </c>
      <c r="I28" s="45">
        <v>7</v>
      </c>
      <c r="J28" s="45">
        <v>7</v>
      </c>
      <c r="K28" s="45">
        <f>$D$26*0.4*SUM(I28:J28)/SUM($I$28:$J$30)</f>
        <v>1600</v>
      </c>
      <c r="L28" s="72">
        <f>$D$26*0.6*0.7*E28/SUM($E$28:$E$30)+$D$26*0.6*0.3*F28/SUM($F$28:$F$30)</f>
        <v>2544.1491502745998</v>
      </c>
      <c r="M28" s="72">
        <f>SUM(K28:L28)</f>
        <v>4144.1491502746003</v>
      </c>
    </row>
    <row r="29" spans="1:13" ht="20.100000000000001" customHeight="1" x14ac:dyDescent="0.15">
      <c r="A29" s="20" t="s">
        <v>46</v>
      </c>
      <c r="B29" s="20" t="s">
        <v>44</v>
      </c>
      <c r="C29" s="20">
        <v>47</v>
      </c>
      <c r="D29" s="23">
        <v>89.2</v>
      </c>
      <c r="E29" s="23">
        <v>105.234042553191</v>
      </c>
      <c r="F29" s="56">
        <f>E29/D29</f>
        <v>1.1797538402824099</v>
      </c>
      <c r="G29" s="45"/>
      <c r="H29" s="47" t="s">
        <v>47</v>
      </c>
      <c r="I29" s="45">
        <v>7</v>
      </c>
      <c r="J29" s="45">
        <v>7</v>
      </c>
      <c r="K29" s="45">
        <f>$D$26*0.4*SUM(I29:J29)/SUM($I$28:$J$30)</f>
        <v>1600</v>
      </c>
      <c r="L29" s="72">
        <f>$D$26*0.6*0.7*E29/SUM($E$28:$E$30)+$D$26*0.6*0.3*F29/SUM($F$28:$F$30)</f>
        <v>2564.7470989621702</v>
      </c>
      <c r="M29" s="72">
        <f>SUM(K29:L29)</f>
        <v>4164.7470989621697</v>
      </c>
    </row>
    <row r="30" spans="1:13" ht="20.100000000000001" customHeight="1" x14ac:dyDescent="0.15">
      <c r="A30" s="20" t="s">
        <v>48</v>
      </c>
      <c r="B30" s="20" t="s">
        <v>44</v>
      </c>
      <c r="C30" s="20">
        <v>55</v>
      </c>
      <c r="D30" s="23">
        <v>89.2</v>
      </c>
      <c r="E30" s="23">
        <v>85.8</v>
      </c>
      <c r="F30" s="56">
        <f>E30/D30</f>
        <v>0.96188340807174899</v>
      </c>
      <c r="G30" s="45">
        <v>2</v>
      </c>
      <c r="H30" s="47" t="s">
        <v>47</v>
      </c>
      <c r="I30" s="45">
        <v>7</v>
      </c>
      <c r="J30" s="45">
        <v>7</v>
      </c>
      <c r="K30" s="45">
        <f>$D$26*0.4*SUM(I30:J30)/SUM($I$28:$J$30)</f>
        <v>1600</v>
      </c>
      <c r="L30" s="72">
        <f>$D$26*0.6*0.7*E30/SUM($E$28:$E$30)+$D$26*0.6*0.3*F30/SUM($F$28:$F$30)</f>
        <v>2091.10375076322</v>
      </c>
      <c r="M30" s="72">
        <f>SUM(K30:L30)</f>
        <v>3691.10375076322</v>
      </c>
    </row>
    <row r="31" spans="1:13" ht="20.100000000000001" customHeight="1" x14ac:dyDescent="0.15">
      <c r="A31" s="57"/>
      <c r="B31" s="20"/>
      <c r="C31" s="20"/>
      <c r="D31" s="58"/>
      <c r="E31" s="59"/>
      <c r="F31" s="60"/>
      <c r="G31" s="40"/>
      <c r="H31" s="61"/>
      <c r="I31" s="40"/>
      <c r="J31" s="45"/>
      <c r="K31" s="45"/>
      <c r="L31" s="72"/>
      <c r="M31" s="72"/>
    </row>
    <row r="32" spans="1:13" ht="20.100000000000001" customHeight="1" x14ac:dyDescent="0.15">
      <c r="A32" s="62"/>
      <c r="B32" s="45"/>
      <c r="C32" s="45"/>
      <c r="D32" s="63"/>
      <c r="E32" s="48"/>
      <c r="F32" s="52"/>
      <c r="G32" s="40"/>
      <c r="H32" s="40"/>
      <c r="I32" s="42"/>
      <c r="J32" s="45" t="s">
        <v>20</v>
      </c>
      <c r="K32" s="75">
        <f>SUM(K28:K30)</f>
        <v>4800</v>
      </c>
      <c r="L32" s="75">
        <f>SUM(L28:L30)</f>
        <v>7200</v>
      </c>
      <c r="M32" s="75">
        <f>SUM(K32:L32)</f>
        <v>12000</v>
      </c>
    </row>
    <row r="33" spans="1:13" ht="20.100000000000001" customHeight="1" x14ac:dyDescent="0.15">
      <c r="A33" s="62"/>
      <c r="B33" s="40" t="s">
        <v>2</v>
      </c>
      <c r="C33" s="40" t="s">
        <v>3</v>
      </c>
      <c r="D33" s="40" t="s">
        <v>4</v>
      </c>
      <c r="E33" s="48"/>
      <c r="F33" s="52"/>
      <c r="G33" s="40"/>
      <c r="H33" s="40"/>
      <c r="I33" s="42"/>
      <c r="J33" s="42"/>
      <c r="K33" s="40"/>
      <c r="L33" s="40"/>
      <c r="M33" s="40"/>
    </row>
    <row r="34" spans="1:13" ht="20.100000000000001" customHeight="1" x14ac:dyDescent="0.15">
      <c r="A34" s="53" t="s">
        <v>49</v>
      </c>
      <c r="B34" s="45" t="s">
        <v>6</v>
      </c>
      <c r="C34" s="54">
        <v>15000</v>
      </c>
      <c r="D34" s="55">
        <v>12000</v>
      </c>
      <c r="E34" s="40" t="s">
        <v>50</v>
      </c>
      <c r="F34" s="40"/>
      <c r="G34" s="40" t="s">
        <v>50</v>
      </c>
      <c r="H34" s="42"/>
      <c r="I34" s="78" t="s">
        <v>22</v>
      </c>
      <c r="J34" s="79"/>
      <c r="K34" s="45"/>
      <c r="L34" s="45"/>
      <c r="M34" s="45"/>
    </row>
    <row r="35" spans="1:13" ht="20.100000000000001" customHeight="1" x14ac:dyDescent="0.15">
      <c r="A35" s="45" t="s">
        <v>23</v>
      </c>
      <c r="B35" s="45" t="s">
        <v>1</v>
      </c>
      <c r="C35" s="45" t="s">
        <v>24</v>
      </c>
      <c r="D35" s="45" t="s">
        <v>25</v>
      </c>
      <c r="E35" s="45" t="s">
        <v>26</v>
      </c>
      <c r="F35" s="45" t="s">
        <v>27</v>
      </c>
      <c r="G35" s="45" t="s">
        <v>28</v>
      </c>
      <c r="H35" s="45" t="s">
        <v>29</v>
      </c>
      <c r="I35" s="71" t="s">
        <v>30</v>
      </c>
      <c r="J35" s="71" t="s">
        <v>31</v>
      </c>
      <c r="K35" s="45" t="s">
        <v>32</v>
      </c>
      <c r="L35" s="45" t="s">
        <v>33</v>
      </c>
      <c r="M35" s="45" t="s">
        <v>20</v>
      </c>
    </row>
    <row r="36" spans="1:13" ht="20.100000000000001" customHeight="1" x14ac:dyDescent="0.15">
      <c r="A36" s="64" t="s">
        <v>43</v>
      </c>
      <c r="B36" s="20" t="s">
        <v>51</v>
      </c>
      <c r="C36" s="20">
        <v>45</v>
      </c>
      <c r="D36" s="23">
        <v>60.8</v>
      </c>
      <c r="E36" s="23">
        <v>66.7777777777778</v>
      </c>
      <c r="F36" s="46">
        <f>E36/D36</f>
        <v>1.0983187134502901</v>
      </c>
      <c r="G36" s="45">
        <v>1</v>
      </c>
      <c r="H36" s="47" t="s">
        <v>52</v>
      </c>
      <c r="I36" s="45">
        <v>6</v>
      </c>
      <c r="J36" s="45">
        <v>6</v>
      </c>
      <c r="K36" s="45">
        <f>$D$34*0.4*SUM(I36:J36)/SUM($I$36:$J$40)</f>
        <v>960</v>
      </c>
      <c r="L36" s="72">
        <f>$D$34*0.6*0.7*E36/SUM($E$36:$E$40)+$D$34*0.6*0.3*F36/SUM($F$36:$F$40)</f>
        <v>1577.4246806829301</v>
      </c>
      <c r="M36" s="72">
        <f t="shared" ref="M36:M41" si="1">SUM(K36:L36)</f>
        <v>2537.4246806829301</v>
      </c>
    </row>
    <row r="37" spans="1:13" ht="20.100000000000001" customHeight="1" x14ac:dyDescent="0.15">
      <c r="A37" s="64" t="s">
        <v>46</v>
      </c>
      <c r="B37" s="20" t="s">
        <v>51</v>
      </c>
      <c r="C37" s="20">
        <v>47</v>
      </c>
      <c r="D37" s="23">
        <v>60.8</v>
      </c>
      <c r="E37" s="23">
        <v>60.170212765957402</v>
      </c>
      <c r="F37" s="46">
        <f>E37/D37</f>
        <v>0.98964165733482601</v>
      </c>
      <c r="G37" s="45">
        <v>3</v>
      </c>
      <c r="H37" s="47" t="s">
        <v>53</v>
      </c>
      <c r="I37" s="45">
        <v>6</v>
      </c>
      <c r="J37" s="45">
        <v>6</v>
      </c>
      <c r="K37" s="45">
        <f>$D$34*0.4*SUM(I37:J37)/SUM($I$36:$J$40)</f>
        <v>960</v>
      </c>
      <c r="L37" s="72">
        <f>$D$34*0.6*0.7*E37/SUM($E$36:$E$40)+$D$34*0.6*0.3*F37/SUM($F$36:$F$40)</f>
        <v>1421.3407785868201</v>
      </c>
      <c r="M37" s="72">
        <f t="shared" si="1"/>
        <v>2381.3407785868199</v>
      </c>
    </row>
    <row r="38" spans="1:13" ht="20.100000000000001" customHeight="1" x14ac:dyDescent="0.15">
      <c r="A38" s="64" t="s">
        <v>54</v>
      </c>
      <c r="B38" s="20" t="s">
        <v>51</v>
      </c>
      <c r="C38" s="20">
        <v>58</v>
      </c>
      <c r="D38" s="23">
        <v>60.8</v>
      </c>
      <c r="E38" s="23">
        <v>60.637931034482797</v>
      </c>
      <c r="F38" s="46">
        <f>E38/D38</f>
        <v>0.99733439201452001</v>
      </c>
      <c r="G38" s="45">
        <v>2</v>
      </c>
      <c r="H38" s="47" t="s">
        <v>53</v>
      </c>
      <c r="I38" s="45">
        <v>6</v>
      </c>
      <c r="J38" s="45">
        <v>6</v>
      </c>
      <c r="K38" s="45">
        <f>$D$34*0.4*SUM(I38:J38)/SUM($I$36:$J$40)</f>
        <v>960</v>
      </c>
      <c r="L38" s="72">
        <f>$D$34*0.6*0.7*E38/SUM($E$36:$E$40)+$D$34*0.6*0.3*F38/SUM($F$36:$F$40)</f>
        <v>1432.3892196240899</v>
      </c>
      <c r="M38" s="72">
        <f t="shared" si="1"/>
        <v>2392.3892196240899</v>
      </c>
    </row>
    <row r="39" spans="1:13" ht="20.100000000000001" customHeight="1" x14ac:dyDescent="0.15">
      <c r="A39" s="64" t="s">
        <v>55</v>
      </c>
      <c r="B39" s="20" t="s">
        <v>51</v>
      </c>
      <c r="C39" s="20">
        <v>56</v>
      </c>
      <c r="D39" s="23">
        <v>60.8</v>
      </c>
      <c r="E39" s="23">
        <v>59.269230769230802</v>
      </c>
      <c r="F39" s="46">
        <f>E39/D39</f>
        <v>0.97482287449392802</v>
      </c>
      <c r="G39" s="45">
        <v>4</v>
      </c>
      <c r="H39" s="47" t="s">
        <v>56</v>
      </c>
      <c r="I39" s="45">
        <v>6</v>
      </c>
      <c r="J39" s="45">
        <v>6</v>
      </c>
      <c r="K39" s="45">
        <f>$D$34*0.4*SUM(I39:J39)/SUM($I$36:$J$40)</f>
        <v>960</v>
      </c>
      <c r="L39" s="72">
        <f>$D$34*0.6*0.7*E39/SUM($E$36:$E$40)+$D$34*0.6*0.3*F39/SUM($F$36:$F$40)</f>
        <v>1400.0577816710299</v>
      </c>
      <c r="M39" s="72">
        <f t="shared" si="1"/>
        <v>2360.0577816710302</v>
      </c>
    </row>
    <row r="40" spans="1:13" ht="20.100000000000001" customHeight="1" x14ac:dyDescent="0.15">
      <c r="A40" s="64" t="s">
        <v>57</v>
      </c>
      <c r="B40" s="20" t="s">
        <v>51</v>
      </c>
      <c r="C40" s="20">
        <v>55</v>
      </c>
      <c r="D40" s="23">
        <v>60.8</v>
      </c>
      <c r="E40" s="23">
        <v>57.945454545454503</v>
      </c>
      <c r="F40" s="46">
        <f>E40/D40</f>
        <v>0.95305023923444898</v>
      </c>
      <c r="G40" s="45">
        <v>5</v>
      </c>
      <c r="H40" s="47" t="s">
        <v>56</v>
      </c>
      <c r="I40" s="45">
        <v>6</v>
      </c>
      <c r="J40" s="45">
        <v>6</v>
      </c>
      <c r="K40" s="45">
        <f>$D$34*0.4*SUM(I40:J40)/SUM($I$36:$J$40)</f>
        <v>960</v>
      </c>
      <c r="L40" s="72">
        <f>$D$34*0.6*0.7*E40/SUM($E$36:$E$40)+$D$34*0.6*0.3*F40/SUM($F$36:$F$40)</f>
        <v>1368.7875394351299</v>
      </c>
      <c r="M40" s="72">
        <f t="shared" si="1"/>
        <v>2328.7875394351299</v>
      </c>
    </row>
    <row r="41" spans="1:13" ht="20.100000000000001" customHeight="1" x14ac:dyDescent="0.15">
      <c r="A41" s="40"/>
      <c r="B41" s="40"/>
      <c r="C41" s="40"/>
      <c r="D41" s="48"/>
      <c r="E41" s="48"/>
      <c r="F41" s="49"/>
      <c r="G41" s="50"/>
      <c r="H41" s="40"/>
      <c r="I41" s="42"/>
      <c r="J41" s="45" t="s">
        <v>20</v>
      </c>
      <c r="K41" s="74">
        <f>SUM(K36:K40)</f>
        <v>4800</v>
      </c>
      <c r="L41" s="74">
        <f>SUM(L36:L40)</f>
        <v>7200</v>
      </c>
      <c r="M41" s="45">
        <f t="shared" si="1"/>
        <v>12000</v>
      </c>
    </row>
    <row r="42" spans="1:13" ht="20.100000000000001" customHeight="1" x14ac:dyDescent="0.15">
      <c r="A42" s="40"/>
      <c r="B42" s="40" t="s">
        <v>2</v>
      </c>
      <c r="C42" s="40" t="s">
        <v>3</v>
      </c>
      <c r="D42" s="40" t="s">
        <v>4</v>
      </c>
      <c r="E42" s="48"/>
      <c r="F42" s="49"/>
      <c r="G42" s="50"/>
      <c r="H42" s="40"/>
      <c r="I42" s="42"/>
      <c r="J42" s="42"/>
      <c r="K42" s="40"/>
      <c r="L42" s="40"/>
      <c r="M42" s="40"/>
    </row>
    <row r="43" spans="1:13" ht="20.100000000000001" customHeight="1" x14ac:dyDescent="0.15">
      <c r="A43" s="53" t="s">
        <v>58</v>
      </c>
      <c r="B43" s="44" t="s">
        <v>8</v>
      </c>
      <c r="C43" s="44">
        <v>9000</v>
      </c>
      <c r="D43" s="65">
        <v>7200</v>
      </c>
      <c r="E43" s="48"/>
      <c r="F43" s="52"/>
      <c r="G43" s="40"/>
      <c r="H43" s="40"/>
      <c r="I43" s="78" t="s">
        <v>22</v>
      </c>
      <c r="J43" s="79"/>
      <c r="K43" s="45"/>
      <c r="L43" s="45"/>
      <c r="M43" s="45"/>
    </row>
    <row r="44" spans="1:13" ht="20.100000000000001" customHeight="1" x14ac:dyDescent="0.15">
      <c r="A44" s="45" t="s">
        <v>23</v>
      </c>
      <c r="B44" s="45" t="s">
        <v>1</v>
      </c>
      <c r="C44" s="45" t="s">
        <v>24</v>
      </c>
      <c r="D44" s="45" t="s">
        <v>25</v>
      </c>
      <c r="E44" s="45" t="s">
        <v>26</v>
      </c>
      <c r="F44" s="45" t="s">
        <v>27</v>
      </c>
      <c r="G44" s="45" t="s">
        <v>28</v>
      </c>
      <c r="H44" s="45" t="s">
        <v>29</v>
      </c>
      <c r="I44" s="71" t="s">
        <v>30</v>
      </c>
      <c r="J44" s="71" t="s">
        <v>31</v>
      </c>
      <c r="K44" s="45" t="s">
        <v>32</v>
      </c>
      <c r="L44" s="45" t="s">
        <v>33</v>
      </c>
      <c r="M44" s="45" t="s">
        <v>20</v>
      </c>
    </row>
    <row r="45" spans="1:13" ht="20.100000000000001" customHeight="1" x14ac:dyDescent="0.15">
      <c r="A45" s="64" t="s">
        <v>43</v>
      </c>
      <c r="B45" s="20" t="s">
        <v>59</v>
      </c>
      <c r="C45" s="20">
        <v>45</v>
      </c>
      <c r="D45" s="23">
        <v>95.9</v>
      </c>
      <c r="E45" s="23">
        <v>102.2</v>
      </c>
      <c r="F45" s="66">
        <f>E45/D45</f>
        <v>1.0656934306569299</v>
      </c>
      <c r="G45" s="67">
        <v>1</v>
      </c>
      <c r="H45" s="47" t="s">
        <v>60</v>
      </c>
      <c r="I45" s="45">
        <v>7</v>
      </c>
      <c r="J45" s="45">
        <v>7</v>
      </c>
      <c r="K45" s="45">
        <f>$D$43*0.4*SUM(I45:J45)/SUM($I$45:$J$47)</f>
        <v>960</v>
      </c>
      <c r="L45" s="72">
        <f>$D$43*0.6*0.7*E45/SUM($E$45:$E$47)+$D$43*0.6*0.3*F45/SUM($F$45:$F$47)</f>
        <v>1511.69158143194</v>
      </c>
      <c r="M45" s="72">
        <f>SUM(K45:L45)</f>
        <v>2471.69158143194</v>
      </c>
    </row>
    <row r="46" spans="1:13" ht="20.100000000000001" customHeight="1" x14ac:dyDescent="0.15">
      <c r="A46" s="64" t="s">
        <v>46</v>
      </c>
      <c r="B46" s="20" t="s">
        <v>59</v>
      </c>
      <c r="C46" s="20">
        <v>47</v>
      </c>
      <c r="D46" s="23">
        <v>95.9</v>
      </c>
      <c r="E46" s="23">
        <v>98.659574468085097</v>
      </c>
      <c r="F46" s="66">
        <f>E46/D46</f>
        <v>1.0287755418986999</v>
      </c>
      <c r="G46" s="67">
        <v>2</v>
      </c>
      <c r="H46" s="47" t="s">
        <v>61</v>
      </c>
      <c r="I46" s="45">
        <v>7</v>
      </c>
      <c r="J46" s="45">
        <v>7</v>
      </c>
      <c r="K46" s="45">
        <f>$D$43*0.4*SUM(I46:J46)/SUM($I$45:$J$47)</f>
        <v>960</v>
      </c>
      <c r="L46" s="72">
        <f>$D$43*0.6*0.7*E46/SUM($E$45:$E$47)+$D$43*0.6*0.3*F46/SUM($F$45:$F$47)</f>
        <v>1459.3233674272201</v>
      </c>
      <c r="M46" s="72">
        <f>SUM(K46:L46)</f>
        <v>2419.3233674272201</v>
      </c>
    </row>
    <row r="47" spans="1:13" ht="20.100000000000001" customHeight="1" x14ac:dyDescent="0.15">
      <c r="A47" s="64" t="s">
        <v>62</v>
      </c>
      <c r="B47" s="20" t="s">
        <v>59</v>
      </c>
      <c r="C47" s="45">
        <v>56</v>
      </c>
      <c r="D47" s="23">
        <v>95.9</v>
      </c>
      <c r="E47" s="68">
        <v>91.2</v>
      </c>
      <c r="F47" s="66">
        <f>E47/D47</f>
        <v>0.95099061522419204</v>
      </c>
      <c r="G47" s="67">
        <v>3</v>
      </c>
      <c r="H47" s="45" t="s">
        <v>63</v>
      </c>
      <c r="I47" s="45">
        <v>7</v>
      </c>
      <c r="J47" s="45">
        <v>7</v>
      </c>
      <c r="K47" s="45">
        <f>$D$43*0.4*SUM(I47:J47)/SUM($I$45:$J$47)</f>
        <v>960</v>
      </c>
      <c r="L47" s="72">
        <f>$D$43*0.6*0.7*E47/SUM($E$45:$E$47)+$D$43*0.6*0.3*F47/SUM($F$45:$F$47)</f>
        <v>1348.9850511408299</v>
      </c>
      <c r="M47" s="72">
        <f>SUM(K47:L47)</f>
        <v>2308.9850511408299</v>
      </c>
    </row>
    <row r="48" spans="1:13" ht="20.100000000000001" customHeight="1" x14ac:dyDescent="0.15">
      <c r="A48" s="62"/>
      <c r="B48" s="45"/>
      <c r="C48" s="45"/>
      <c r="D48" s="63"/>
      <c r="E48" s="48"/>
      <c r="F48" s="52"/>
      <c r="G48" s="40"/>
      <c r="H48" s="40"/>
      <c r="I48" s="42"/>
      <c r="J48" s="45" t="s">
        <v>20</v>
      </c>
      <c r="K48" s="75">
        <f>SUM(K45:K47)</f>
        <v>2880</v>
      </c>
      <c r="L48" s="75">
        <f>SUM(L45:L47)</f>
        <v>4320</v>
      </c>
      <c r="M48" s="75">
        <f>SUM(K48:L48)</f>
        <v>7200</v>
      </c>
    </row>
    <row r="49" spans="1:13" ht="20.100000000000001" customHeight="1" x14ac:dyDescent="0.15">
      <c r="A49" s="40"/>
      <c r="B49" s="40" t="s">
        <v>2</v>
      </c>
      <c r="C49" s="40" t="s">
        <v>3</v>
      </c>
      <c r="D49" s="40" t="s">
        <v>4</v>
      </c>
      <c r="E49" s="69"/>
      <c r="F49" s="49"/>
      <c r="G49" s="50"/>
      <c r="H49" s="40"/>
      <c r="I49" s="42"/>
      <c r="J49" s="42"/>
      <c r="K49" s="40"/>
      <c r="L49" s="40"/>
      <c r="M49" s="40"/>
    </row>
    <row r="50" spans="1:13" ht="20.100000000000001" customHeight="1" x14ac:dyDescent="0.15">
      <c r="A50" s="53" t="s">
        <v>64</v>
      </c>
      <c r="B50" s="45" t="s">
        <v>14</v>
      </c>
      <c r="C50" s="45">
        <v>9000</v>
      </c>
      <c r="D50" s="65">
        <v>7200</v>
      </c>
      <c r="E50" s="48"/>
      <c r="F50" s="49"/>
      <c r="G50" s="50"/>
      <c r="H50" s="40"/>
      <c r="I50" s="78" t="s">
        <v>22</v>
      </c>
      <c r="J50" s="79"/>
      <c r="K50" s="45"/>
      <c r="L50" s="45"/>
      <c r="M50" s="45"/>
    </row>
    <row r="51" spans="1:13" ht="20.100000000000001" customHeight="1" x14ac:dyDescent="0.15">
      <c r="A51" s="45" t="s">
        <v>23</v>
      </c>
      <c r="B51" s="45" t="s">
        <v>1</v>
      </c>
      <c r="C51" s="45" t="s">
        <v>24</v>
      </c>
      <c r="D51" s="45" t="s">
        <v>25</v>
      </c>
      <c r="E51" s="45" t="s">
        <v>26</v>
      </c>
      <c r="F51" s="45" t="s">
        <v>27</v>
      </c>
      <c r="G51" s="45" t="s">
        <v>28</v>
      </c>
      <c r="H51" s="45" t="s">
        <v>29</v>
      </c>
      <c r="I51" s="71" t="s">
        <v>30</v>
      </c>
      <c r="J51" s="71" t="s">
        <v>31</v>
      </c>
      <c r="K51" s="45" t="s">
        <v>32</v>
      </c>
      <c r="L51" s="45" t="s">
        <v>33</v>
      </c>
      <c r="M51" s="45" t="s">
        <v>20</v>
      </c>
    </row>
    <row r="52" spans="1:13" ht="20.100000000000001" customHeight="1" x14ac:dyDescent="0.15">
      <c r="A52" s="64" t="s">
        <v>43</v>
      </c>
      <c r="B52" s="20" t="s">
        <v>65</v>
      </c>
      <c r="C52" s="20">
        <v>45</v>
      </c>
      <c r="D52" s="23">
        <v>54.8</v>
      </c>
      <c r="E52" s="23">
        <v>65.866666666666703</v>
      </c>
      <c r="F52" s="66">
        <f t="shared" ref="F52:F54" si="2">E52/D52</f>
        <v>1.2019464720194699</v>
      </c>
      <c r="G52" s="67">
        <v>1</v>
      </c>
      <c r="H52" s="47" t="s">
        <v>66</v>
      </c>
      <c r="I52" s="45">
        <v>7</v>
      </c>
      <c r="J52" s="45">
        <v>7</v>
      </c>
      <c r="K52" s="45">
        <f t="shared" ref="K52:K54" si="3">$D$43*0.4*SUM(I52:J52)/SUM($I$45:$J$47)</f>
        <v>960</v>
      </c>
      <c r="L52" s="72">
        <f>$D$50*0.6*0.7*E52/SUM($E$51:$E$54)+$D$50*0.6*0.3*F52/SUM($F$51:$F$54)</f>
        <v>1548.972221686</v>
      </c>
      <c r="M52" s="72">
        <f>SUM(K52:L52)</f>
        <v>2508.972221686</v>
      </c>
    </row>
    <row r="53" spans="1:13" ht="20.100000000000001" customHeight="1" x14ac:dyDescent="0.15">
      <c r="A53" s="64" t="s">
        <v>46</v>
      </c>
      <c r="B53" s="20" t="s">
        <v>65</v>
      </c>
      <c r="C53" s="20">
        <v>47</v>
      </c>
      <c r="D53" s="23">
        <v>54.8</v>
      </c>
      <c r="E53" s="23">
        <v>65.531914893617</v>
      </c>
      <c r="F53" s="66">
        <f t="shared" si="2"/>
        <v>1.19583786302221</v>
      </c>
      <c r="G53" s="67">
        <v>2</v>
      </c>
      <c r="H53" s="47" t="s">
        <v>67</v>
      </c>
      <c r="I53" s="45">
        <v>7</v>
      </c>
      <c r="J53" s="45">
        <v>7</v>
      </c>
      <c r="K53" s="45">
        <f t="shared" si="3"/>
        <v>960</v>
      </c>
      <c r="L53" s="72">
        <f>$D$50*0.6*0.7*E53/SUM($E$51:$E$54)+$D$50*0.6*0.3*F53/SUM($F$51:$F$54)</f>
        <v>1541.0999362971299</v>
      </c>
      <c r="M53" s="72">
        <f>SUM(K53:L53)</f>
        <v>2501.0999362971302</v>
      </c>
    </row>
    <row r="54" spans="1:13" ht="20.100000000000001" customHeight="1" x14ac:dyDescent="0.15">
      <c r="A54" s="64" t="s">
        <v>62</v>
      </c>
      <c r="B54" s="20" t="s">
        <v>65</v>
      </c>
      <c r="C54" s="45">
        <v>56</v>
      </c>
      <c r="D54" s="23">
        <v>54.8</v>
      </c>
      <c r="E54" s="68">
        <v>52.3</v>
      </c>
      <c r="F54" s="66">
        <f t="shared" si="2"/>
        <v>0.95437956204379604</v>
      </c>
      <c r="G54" s="67">
        <v>3</v>
      </c>
      <c r="H54" s="45" t="s">
        <v>68</v>
      </c>
      <c r="I54" s="45">
        <v>7</v>
      </c>
      <c r="J54" s="45">
        <v>7</v>
      </c>
      <c r="K54" s="45">
        <f t="shared" si="3"/>
        <v>960</v>
      </c>
      <c r="L54" s="72">
        <f>$D$50*0.6*0.7*E54/SUM($E$51:$E$54)+$D$50*0.6*0.3*F54/SUM($F$51:$F$54)</f>
        <v>1229.92784201687</v>
      </c>
      <c r="M54" s="72">
        <f>SUM(K54:L54)</f>
        <v>2189.9278420168698</v>
      </c>
    </row>
    <row r="55" spans="1:13" ht="20.100000000000001" customHeight="1" x14ac:dyDescent="0.15">
      <c r="A55" s="40"/>
      <c r="B55" s="40"/>
      <c r="C55" s="40"/>
      <c r="D55" s="61"/>
      <c r="E55" s="61"/>
      <c r="F55" s="49"/>
      <c r="G55" s="50"/>
      <c r="H55" s="40"/>
      <c r="I55" s="40"/>
      <c r="J55" s="45" t="s">
        <v>20</v>
      </c>
      <c r="K55" s="75">
        <f>SUM(K52:K54)</f>
        <v>2880</v>
      </c>
      <c r="L55" s="74">
        <f>SUM(L52:L54)</f>
        <v>4320</v>
      </c>
      <c r="M55" s="75">
        <f t="shared" ref="M55:M61" si="4">SUM(K55:L55)</f>
        <v>7200</v>
      </c>
    </row>
    <row r="56" spans="1:13" ht="20.100000000000001" customHeight="1" x14ac:dyDescent="0.15">
      <c r="A56" s="40"/>
      <c r="B56" s="40" t="s">
        <v>2</v>
      </c>
      <c r="C56" s="40" t="s">
        <v>3</v>
      </c>
      <c r="D56" s="41" t="s">
        <v>4</v>
      </c>
      <c r="E56" s="61"/>
      <c r="F56" s="49"/>
      <c r="G56" s="50"/>
      <c r="H56" s="40"/>
      <c r="I56" s="42"/>
      <c r="J56" s="42"/>
      <c r="K56" s="40"/>
      <c r="L56" s="40"/>
      <c r="M56" s="40"/>
    </row>
    <row r="57" spans="1:13" ht="20.100000000000001" customHeight="1" x14ac:dyDescent="0.15">
      <c r="A57" s="53" t="s">
        <v>69</v>
      </c>
      <c r="B57" s="45" t="s">
        <v>14</v>
      </c>
      <c r="C57" s="45">
        <v>5400</v>
      </c>
      <c r="D57" s="65">
        <v>4320</v>
      </c>
      <c r="E57" s="61"/>
      <c r="F57" s="49"/>
      <c r="G57" s="50"/>
      <c r="H57" s="40"/>
      <c r="I57" s="70" t="s">
        <v>22</v>
      </c>
      <c r="J57" s="62"/>
      <c r="K57" s="45"/>
      <c r="L57" s="45"/>
      <c r="M57" s="45"/>
    </row>
    <row r="58" spans="1:13" ht="20.100000000000001" customHeight="1" x14ac:dyDescent="0.15">
      <c r="A58" s="45" t="s">
        <v>23</v>
      </c>
      <c r="B58" s="45" t="s">
        <v>1</v>
      </c>
      <c r="C58" s="45" t="s">
        <v>24</v>
      </c>
      <c r="D58" s="45" t="s">
        <v>25</v>
      </c>
      <c r="E58" s="45" t="s">
        <v>26</v>
      </c>
      <c r="F58" s="45" t="s">
        <v>27</v>
      </c>
      <c r="G58" s="45" t="s">
        <v>28</v>
      </c>
      <c r="H58" s="45" t="s">
        <v>29</v>
      </c>
      <c r="I58" s="71" t="s">
        <v>30</v>
      </c>
      <c r="J58" s="71" t="s">
        <v>31</v>
      </c>
      <c r="K58" s="45" t="s">
        <v>32</v>
      </c>
      <c r="L58" s="45" t="s">
        <v>33</v>
      </c>
      <c r="M58" s="45" t="s">
        <v>20</v>
      </c>
    </row>
    <row r="59" spans="1:13" ht="20.100000000000001" customHeight="1" x14ac:dyDescent="0.15">
      <c r="A59" s="64" t="s">
        <v>43</v>
      </c>
      <c r="B59" s="20" t="s">
        <v>70</v>
      </c>
      <c r="C59" s="20">
        <v>45</v>
      </c>
      <c r="D59" s="23">
        <v>57.1</v>
      </c>
      <c r="E59" s="23">
        <v>64.7777777777778</v>
      </c>
      <c r="F59" s="66">
        <f t="shared" ref="F59:F61" si="5">E59/D59</f>
        <v>1.1344619575793</v>
      </c>
      <c r="G59" s="67">
        <v>1</v>
      </c>
      <c r="H59" s="47" t="s">
        <v>71</v>
      </c>
      <c r="I59" s="45">
        <v>6</v>
      </c>
      <c r="J59" s="45">
        <v>6</v>
      </c>
      <c r="K59" s="45">
        <f>$D$57*0.4*SUM(I59:J59)/SUM($I$59:$J$61)</f>
        <v>576</v>
      </c>
      <c r="L59" s="72">
        <f>$D$57*0.6*0.7*E59/SUM($E$59:$E$61)+$D$57*0.6*0.3*F59/SUM($F$59:$F$61)</f>
        <v>908.68069753457598</v>
      </c>
      <c r="M59" s="72">
        <f t="shared" si="4"/>
        <v>1484.6806975345801</v>
      </c>
    </row>
    <row r="60" spans="1:13" ht="20.100000000000001" customHeight="1" x14ac:dyDescent="0.15">
      <c r="A60" s="64" t="s">
        <v>46</v>
      </c>
      <c r="B60" s="20" t="s">
        <v>70</v>
      </c>
      <c r="C60" s="20">
        <v>47</v>
      </c>
      <c r="D60" s="23">
        <v>57.1</v>
      </c>
      <c r="E60" s="23">
        <v>62</v>
      </c>
      <c r="F60" s="66">
        <f t="shared" si="5"/>
        <v>1.0858143607705799</v>
      </c>
      <c r="G60" s="67">
        <v>2</v>
      </c>
      <c r="H60" s="47" t="s">
        <v>72</v>
      </c>
      <c r="I60" s="45">
        <v>6</v>
      </c>
      <c r="J60" s="45">
        <v>6</v>
      </c>
      <c r="K60" s="45">
        <f>$D$57*0.4*SUM(I60:J60)/SUM($I$59:$J$61)</f>
        <v>576</v>
      </c>
      <c r="L60" s="72">
        <f>$D$57*0.6*0.7*E60/SUM($E$59:$E$61)+$D$57*0.6*0.3*F60/SUM($F$59:$F$61)</f>
        <v>869.71497294046901</v>
      </c>
      <c r="M60" s="72">
        <f t="shared" si="4"/>
        <v>1445.71497294047</v>
      </c>
    </row>
    <row r="61" spans="1:13" ht="20.100000000000001" customHeight="1" x14ac:dyDescent="0.15">
      <c r="A61" s="64" t="s">
        <v>48</v>
      </c>
      <c r="B61" s="20" t="s">
        <v>70</v>
      </c>
      <c r="C61" s="45">
        <v>55</v>
      </c>
      <c r="D61" s="23">
        <v>57.1</v>
      </c>
      <c r="E61" s="68">
        <v>58</v>
      </c>
      <c r="F61" s="66">
        <f t="shared" si="5"/>
        <v>1.01576182136602</v>
      </c>
      <c r="G61" s="67">
        <v>3</v>
      </c>
      <c r="H61" s="45" t="s">
        <v>71</v>
      </c>
      <c r="I61" s="45">
        <v>6</v>
      </c>
      <c r="J61" s="45">
        <v>6</v>
      </c>
      <c r="K61" s="45">
        <f>$D$57*0.4*SUM(I61:J61)/SUM($I$59:$J$61)</f>
        <v>576</v>
      </c>
      <c r="L61" s="72">
        <f>$D$57*0.6*0.7*E61/SUM($E$59:$E$61)+$D$57*0.6*0.3*F61/SUM($F$59:$F$61)</f>
        <v>813.60432952495501</v>
      </c>
      <c r="M61" s="72">
        <f t="shared" si="4"/>
        <v>1389.6043295249499</v>
      </c>
    </row>
    <row r="62" spans="1:13" ht="20.100000000000001" customHeight="1" x14ac:dyDescent="0.15">
      <c r="A62" s="40"/>
      <c r="B62" s="40"/>
      <c r="C62" s="40"/>
      <c r="D62" s="48"/>
      <c r="E62" s="61"/>
      <c r="F62" s="52"/>
      <c r="G62" s="50"/>
      <c r="H62" s="40"/>
      <c r="I62" s="42"/>
      <c r="J62" s="45" t="s">
        <v>20</v>
      </c>
      <c r="K62" s="75">
        <f>SUM(K59:K61)</f>
        <v>1728</v>
      </c>
      <c r="L62" s="75">
        <f>SUM(L59:L61)</f>
        <v>2592</v>
      </c>
      <c r="M62" s="75">
        <f>SUM(K62:L62)</f>
        <v>4320</v>
      </c>
    </row>
    <row r="63" spans="1:13" ht="20.100000000000001" customHeight="1" x14ac:dyDescent="0.15">
      <c r="A63" s="40"/>
      <c r="B63" s="40" t="s">
        <v>2</v>
      </c>
      <c r="C63" s="40" t="s">
        <v>3</v>
      </c>
      <c r="D63" s="41" t="s">
        <v>4</v>
      </c>
      <c r="E63" s="61"/>
      <c r="F63" s="52"/>
      <c r="G63" s="50"/>
      <c r="H63" s="40"/>
      <c r="I63" s="42"/>
      <c r="J63" s="42"/>
      <c r="K63" s="40"/>
      <c r="L63" s="40"/>
      <c r="M63" s="40"/>
    </row>
    <row r="64" spans="1:13" ht="20.100000000000001" customHeight="1" x14ac:dyDescent="0.15">
      <c r="A64" s="53" t="s">
        <v>73</v>
      </c>
      <c r="B64" s="45" t="s">
        <v>8</v>
      </c>
      <c r="C64" s="45">
        <v>25000</v>
      </c>
      <c r="D64" s="65">
        <v>20000</v>
      </c>
      <c r="E64" s="40" t="s">
        <v>50</v>
      </c>
      <c r="F64" s="40"/>
      <c r="G64" s="42"/>
      <c r="H64" s="42"/>
      <c r="I64" s="70" t="s">
        <v>22</v>
      </c>
      <c r="J64" s="62"/>
      <c r="K64" s="45"/>
      <c r="L64" s="45"/>
      <c r="M64" s="45"/>
    </row>
    <row r="65" spans="1:13" ht="20.100000000000001" customHeight="1" x14ac:dyDescent="0.15">
      <c r="A65" s="45" t="s">
        <v>23</v>
      </c>
      <c r="B65" s="45" t="s">
        <v>1</v>
      </c>
      <c r="C65" s="45" t="s">
        <v>24</v>
      </c>
      <c r="D65" s="45" t="s">
        <v>25</v>
      </c>
      <c r="E65" s="45" t="s">
        <v>26</v>
      </c>
      <c r="F65" s="45" t="s">
        <v>27</v>
      </c>
      <c r="G65" s="45" t="s">
        <v>28</v>
      </c>
      <c r="H65" s="45" t="s">
        <v>29</v>
      </c>
      <c r="I65" s="71" t="s">
        <v>30</v>
      </c>
      <c r="J65" s="71" t="s">
        <v>31</v>
      </c>
      <c r="K65" s="45" t="s">
        <v>32</v>
      </c>
      <c r="L65" s="45" t="s">
        <v>33</v>
      </c>
      <c r="M65" s="45" t="s">
        <v>20</v>
      </c>
    </row>
    <row r="66" spans="1:13" ht="20.100000000000001" customHeight="1" x14ac:dyDescent="0.15">
      <c r="A66" s="64" t="s">
        <v>74</v>
      </c>
      <c r="B66" s="20" t="s">
        <v>59</v>
      </c>
      <c r="C66" s="20">
        <v>32</v>
      </c>
      <c r="D66" s="23">
        <v>98.9</v>
      </c>
      <c r="E66" s="23">
        <v>104.953125</v>
      </c>
      <c r="F66" s="56">
        <f t="shared" ref="F66:F70" si="6">E66/D66</f>
        <v>1.0612044994944401</v>
      </c>
      <c r="G66" s="45">
        <v>1</v>
      </c>
      <c r="H66" s="76" t="s">
        <v>75</v>
      </c>
      <c r="I66" s="45">
        <v>7</v>
      </c>
      <c r="J66" s="45">
        <v>7</v>
      </c>
      <c r="K66" s="45">
        <f t="shared" ref="K66:K70" si="7">$D$64*0.4*SUM(I66:J66)/SUM($I$66:$J$70)</f>
        <v>1600</v>
      </c>
      <c r="L66" s="72">
        <f t="shared" ref="L66:L70" si="8">$D$64*0.6*0.7*E66/SUM($E$66:$E$70)+$D$64*0.6*0.3*F66/SUM($F$66:$F$70)</f>
        <v>2465.9267598858601</v>
      </c>
      <c r="M66" s="72">
        <f t="shared" ref="M66:M71" si="9">SUM(K66:L66)</f>
        <v>4065.9267598858601</v>
      </c>
    </row>
    <row r="67" spans="1:13" ht="20.100000000000001" customHeight="1" x14ac:dyDescent="0.15">
      <c r="A67" s="64" t="s">
        <v>76</v>
      </c>
      <c r="B67" s="20" t="s">
        <v>59</v>
      </c>
      <c r="C67" s="20">
        <v>41</v>
      </c>
      <c r="D67" s="23">
        <v>98.9</v>
      </c>
      <c r="E67" s="23">
        <v>104.878048780488</v>
      </c>
      <c r="F67" s="56">
        <f t="shared" si="6"/>
        <v>1.0604453870625701</v>
      </c>
      <c r="G67" s="45">
        <v>2</v>
      </c>
      <c r="H67" s="47" t="s">
        <v>77</v>
      </c>
      <c r="I67" s="45">
        <v>7</v>
      </c>
      <c r="J67" s="45">
        <v>7</v>
      </c>
      <c r="K67" s="45">
        <f t="shared" si="7"/>
        <v>1600</v>
      </c>
      <c r="L67" s="72">
        <f t="shared" si="8"/>
        <v>2464.1628061329302</v>
      </c>
      <c r="M67" s="72">
        <f t="shared" si="9"/>
        <v>4064.1628061329302</v>
      </c>
    </row>
    <row r="68" spans="1:13" ht="20.100000000000001" customHeight="1" x14ac:dyDescent="0.15">
      <c r="A68" s="64" t="s">
        <v>78</v>
      </c>
      <c r="B68" s="20" t="s">
        <v>59</v>
      </c>
      <c r="C68" s="20">
        <v>44</v>
      </c>
      <c r="D68" s="23">
        <v>98.9</v>
      </c>
      <c r="E68" s="23">
        <v>103.71590909090899</v>
      </c>
      <c r="F68" s="56">
        <f t="shared" si="6"/>
        <v>1.04869473297178</v>
      </c>
      <c r="G68" s="45">
        <v>3</v>
      </c>
      <c r="H68" s="47" t="s">
        <v>63</v>
      </c>
      <c r="I68" s="45">
        <v>7</v>
      </c>
      <c r="J68" s="45">
        <v>7</v>
      </c>
      <c r="K68" s="45">
        <f t="shared" si="7"/>
        <v>1600</v>
      </c>
      <c r="L68" s="72">
        <f t="shared" si="8"/>
        <v>2436.8577462858998</v>
      </c>
      <c r="M68" s="72">
        <f t="shared" si="9"/>
        <v>4036.8577462858998</v>
      </c>
    </row>
    <row r="69" spans="1:13" ht="20.100000000000001" customHeight="1" x14ac:dyDescent="0.15">
      <c r="A69" s="64" t="s">
        <v>79</v>
      </c>
      <c r="B69" s="20" t="s">
        <v>59</v>
      </c>
      <c r="C69" s="20">
        <v>46</v>
      </c>
      <c r="D69" s="23">
        <v>98.9</v>
      </c>
      <c r="E69" s="23">
        <v>97.288888888888906</v>
      </c>
      <c r="F69" s="56">
        <f t="shared" si="6"/>
        <v>0.98370969553982701</v>
      </c>
      <c r="G69" s="45">
        <v>4</v>
      </c>
      <c r="H69" s="47" t="s">
        <v>77</v>
      </c>
      <c r="I69" s="45">
        <v>7</v>
      </c>
      <c r="J69" s="45">
        <v>7</v>
      </c>
      <c r="K69" s="45">
        <f t="shared" si="7"/>
        <v>1600</v>
      </c>
      <c r="L69" s="72">
        <f t="shared" si="8"/>
        <v>2285.85165568604</v>
      </c>
      <c r="M69" s="72">
        <f t="shared" si="9"/>
        <v>3885.85165568604</v>
      </c>
    </row>
    <row r="70" spans="1:13" ht="20.100000000000001" customHeight="1" x14ac:dyDescent="0.15">
      <c r="A70" s="64" t="s">
        <v>80</v>
      </c>
      <c r="B70" s="20" t="s">
        <v>59</v>
      </c>
      <c r="C70" s="20">
        <v>38</v>
      </c>
      <c r="D70" s="23">
        <v>98.9</v>
      </c>
      <c r="E70" s="23">
        <v>99.9</v>
      </c>
      <c r="F70" s="56">
        <f t="shared" si="6"/>
        <v>1.0101112234580401</v>
      </c>
      <c r="G70" s="45">
        <v>5</v>
      </c>
      <c r="H70" s="47" t="s">
        <v>75</v>
      </c>
      <c r="I70" s="45">
        <v>7</v>
      </c>
      <c r="J70" s="45">
        <v>7</v>
      </c>
      <c r="K70" s="45">
        <f t="shared" si="7"/>
        <v>1600</v>
      </c>
      <c r="L70" s="72">
        <f t="shared" si="8"/>
        <v>2347.20103200927</v>
      </c>
      <c r="M70" s="72">
        <f t="shared" si="9"/>
        <v>3947.20103200927</v>
      </c>
    </row>
    <row r="71" spans="1:13" ht="20.100000000000001" customHeight="1" x14ac:dyDescent="0.15">
      <c r="A71" s="40"/>
      <c r="B71" s="40"/>
      <c r="C71" s="40"/>
      <c r="D71" s="61"/>
      <c r="E71" s="48"/>
      <c r="F71" s="52"/>
      <c r="G71" s="50"/>
      <c r="H71" s="40"/>
      <c r="I71" s="42"/>
      <c r="J71" s="45" t="s">
        <v>20</v>
      </c>
      <c r="K71" s="75">
        <f>SUM(K66:K70)</f>
        <v>8000</v>
      </c>
      <c r="L71" s="75">
        <f>SUM(L66:L70)</f>
        <v>12000</v>
      </c>
      <c r="M71" s="75">
        <f t="shared" si="9"/>
        <v>20000</v>
      </c>
    </row>
    <row r="72" spans="1:13" ht="20.100000000000001" customHeight="1" x14ac:dyDescent="0.15">
      <c r="A72" s="40"/>
      <c r="B72" s="40" t="s">
        <v>2</v>
      </c>
      <c r="C72" s="40" t="s">
        <v>3</v>
      </c>
      <c r="D72" s="41" t="s">
        <v>4</v>
      </c>
      <c r="E72" s="48"/>
      <c r="F72" s="52"/>
      <c r="G72" s="50"/>
      <c r="H72" s="40"/>
      <c r="I72" s="42"/>
      <c r="J72" s="42"/>
      <c r="K72" s="40"/>
      <c r="L72" s="40"/>
      <c r="M72" s="40"/>
    </row>
    <row r="73" spans="1:13" ht="20.100000000000001" customHeight="1" x14ac:dyDescent="0.15">
      <c r="A73" s="53" t="s">
        <v>81</v>
      </c>
      <c r="B73" s="45" t="s">
        <v>6</v>
      </c>
      <c r="C73" s="45">
        <v>30000</v>
      </c>
      <c r="D73" s="65">
        <v>24000</v>
      </c>
      <c r="E73" s="40"/>
      <c r="F73" s="40"/>
      <c r="G73" s="42"/>
      <c r="H73" s="40"/>
      <c r="I73" s="70" t="s">
        <v>22</v>
      </c>
      <c r="J73" s="62"/>
      <c r="K73" s="45"/>
      <c r="L73" s="45"/>
      <c r="M73" s="45"/>
    </row>
    <row r="74" spans="1:13" ht="20.100000000000001" customHeight="1" x14ac:dyDescent="0.15">
      <c r="A74" s="45" t="s">
        <v>23</v>
      </c>
      <c r="B74" s="45" t="s">
        <v>1</v>
      </c>
      <c r="C74" s="45" t="s">
        <v>24</v>
      </c>
      <c r="D74" s="45" t="s">
        <v>25</v>
      </c>
      <c r="E74" s="45" t="s">
        <v>26</v>
      </c>
      <c r="F74" s="45" t="s">
        <v>27</v>
      </c>
      <c r="G74" s="45" t="s">
        <v>28</v>
      </c>
      <c r="H74" s="45" t="s">
        <v>29</v>
      </c>
      <c r="I74" s="71" t="s">
        <v>30</v>
      </c>
      <c r="J74" s="71" t="s">
        <v>31</v>
      </c>
      <c r="K74" s="45" t="s">
        <v>32</v>
      </c>
      <c r="L74" s="45" t="s">
        <v>33</v>
      </c>
      <c r="M74" s="45" t="s">
        <v>20</v>
      </c>
    </row>
    <row r="75" spans="1:13" ht="20.100000000000001" customHeight="1" x14ac:dyDescent="0.15">
      <c r="A75" s="64" t="s">
        <v>74</v>
      </c>
      <c r="B75" s="20" t="s">
        <v>65</v>
      </c>
      <c r="C75" s="20">
        <v>32</v>
      </c>
      <c r="D75" s="23">
        <v>70</v>
      </c>
      <c r="E75" s="23">
        <v>84.25</v>
      </c>
      <c r="F75" s="46">
        <f t="shared" ref="F75:F80" si="10">E75/D75</f>
        <v>1.2035714285714301</v>
      </c>
      <c r="G75" s="45">
        <v>1</v>
      </c>
      <c r="H75" s="76" t="s">
        <v>82</v>
      </c>
      <c r="I75" s="45">
        <v>7</v>
      </c>
      <c r="J75" s="45">
        <v>7</v>
      </c>
      <c r="K75" s="45">
        <f t="shared" ref="K75:K80" si="11">$D$73*0.4*SUM(I75:J75)/SUM($I$75:$J$80)</f>
        <v>1600</v>
      </c>
      <c r="L75" s="72">
        <f t="shared" ref="L75:L78" si="12">$D$73*0.6*0.7*E75/SUM($E$75:$E$80)+$D$73*0.6*0.3*F75/SUM($F$75:$F$80)</f>
        <v>2711.2291502544299</v>
      </c>
      <c r="M75" s="72">
        <f t="shared" ref="M75:M80" si="13">SUM(K75:L75)</f>
        <v>4311.2291502544304</v>
      </c>
    </row>
    <row r="76" spans="1:13" ht="20.100000000000001" customHeight="1" x14ac:dyDescent="0.15">
      <c r="A76" s="64" t="s">
        <v>76</v>
      </c>
      <c r="B76" s="20" t="s">
        <v>65</v>
      </c>
      <c r="C76" s="20">
        <v>41</v>
      </c>
      <c r="D76" s="23">
        <v>70</v>
      </c>
      <c r="E76" s="23">
        <v>76.682926829268297</v>
      </c>
      <c r="F76" s="46">
        <f t="shared" si="10"/>
        <v>1.0954703832752599</v>
      </c>
      <c r="G76" s="45">
        <v>2</v>
      </c>
      <c r="H76" s="47" t="s">
        <v>83</v>
      </c>
      <c r="I76" s="45">
        <v>7</v>
      </c>
      <c r="J76" s="45">
        <v>7</v>
      </c>
      <c r="K76" s="45">
        <f t="shared" si="11"/>
        <v>1600</v>
      </c>
      <c r="L76" s="72">
        <f t="shared" si="12"/>
        <v>2467.7149738438002</v>
      </c>
      <c r="M76" s="72">
        <f t="shared" si="13"/>
        <v>4067.7149738438002</v>
      </c>
    </row>
    <row r="77" spans="1:13" ht="20.100000000000001" customHeight="1" x14ac:dyDescent="0.15">
      <c r="A77" s="64" t="s">
        <v>78</v>
      </c>
      <c r="B77" s="20" t="s">
        <v>65</v>
      </c>
      <c r="C77" s="20">
        <v>44</v>
      </c>
      <c r="D77" s="23">
        <v>70</v>
      </c>
      <c r="E77" s="23">
        <v>77.272727272727295</v>
      </c>
      <c r="F77" s="46">
        <f t="shared" si="10"/>
        <v>1.1038961038960999</v>
      </c>
      <c r="G77" s="45">
        <v>3</v>
      </c>
      <c r="H77" s="47" t="s">
        <v>67</v>
      </c>
      <c r="I77" s="45">
        <v>7</v>
      </c>
      <c r="J77" s="45">
        <v>7</v>
      </c>
      <c r="K77" s="45">
        <f t="shared" si="11"/>
        <v>1600</v>
      </c>
      <c r="L77" s="72">
        <f t="shared" si="12"/>
        <v>2486.6952012044999</v>
      </c>
      <c r="M77" s="72">
        <f t="shared" si="13"/>
        <v>4086.6952012044999</v>
      </c>
    </row>
    <row r="78" spans="1:13" ht="20.100000000000001" customHeight="1" x14ac:dyDescent="0.15">
      <c r="A78" s="64" t="s">
        <v>84</v>
      </c>
      <c r="B78" s="20" t="s">
        <v>65</v>
      </c>
      <c r="C78" s="20">
        <v>46</v>
      </c>
      <c r="D78" s="23">
        <v>70</v>
      </c>
      <c r="E78" s="23">
        <v>68.511111111111106</v>
      </c>
      <c r="F78" s="46">
        <f t="shared" si="10"/>
        <v>0.97873015873015901</v>
      </c>
      <c r="G78" s="45">
        <v>4</v>
      </c>
      <c r="H78" s="47" t="s">
        <v>85</v>
      </c>
      <c r="I78" s="45">
        <v>7</v>
      </c>
      <c r="J78" s="45">
        <v>7</v>
      </c>
      <c r="K78" s="45">
        <f t="shared" si="11"/>
        <v>1600</v>
      </c>
      <c r="L78" s="72">
        <f t="shared" si="12"/>
        <v>2204.73972178949</v>
      </c>
      <c r="M78" s="72">
        <f t="shared" si="13"/>
        <v>3804.73972178949</v>
      </c>
    </row>
    <row r="79" spans="1:13" ht="20.100000000000001" customHeight="1" x14ac:dyDescent="0.15">
      <c r="A79" s="64" t="s">
        <v>86</v>
      </c>
      <c r="B79" s="20" t="s">
        <v>65</v>
      </c>
      <c r="C79" s="20">
        <v>45</v>
      </c>
      <c r="D79" s="23">
        <v>70</v>
      </c>
      <c r="E79" s="23">
        <v>69.755555555555603</v>
      </c>
      <c r="F79" s="46">
        <f t="shared" si="10"/>
        <v>0.99650793650793701</v>
      </c>
      <c r="G79" s="45">
        <v>5</v>
      </c>
      <c r="H79" s="47" t="s">
        <v>66</v>
      </c>
      <c r="I79" s="45">
        <v>7</v>
      </c>
      <c r="J79" s="45">
        <v>7</v>
      </c>
      <c r="K79" s="45">
        <f t="shared" si="11"/>
        <v>1600</v>
      </c>
      <c r="L79" s="72">
        <f>$D$73*0.6*0.7*E79/SUM($E$75:$E$80)+$D$73*0.6*0.3*F79/SUM($F$75:$F$80)</f>
        <v>2244.78689156576</v>
      </c>
      <c r="M79" s="72">
        <f t="shared" si="13"/>
        <v>3844.78689156576</v>
      </c>
    </row>
    <row r="80" spans="1:13" ht="20.100000000000001" customHeight="1" x14ac:dyDescent="0.15">
      <c r="A80" s="64" t="s">
        <v>80</v>
      </c>
      <c r="B80" s="20" t="s">
        <v>65</v>
      </c>
      <c r="C80" s="20">
        <v>38</v>
      </c>
      <c r="D80" s="23">
        <v>70</v>
      </c>
      <c r="E80" s="23">
        <v>71</v>
      </c>
      <c r="F80" s="46">
        <f t="shared" si="10"/>
        <v>1.01428571428571</v>
      </c>
      <c r="G80" s="45">
        <v>6</v>
      </c>
      <c r="H80" s="47" t="s">
        <v>87</v>
      </c>
      <c r="I80" s="45">
        <v>7</v>
      </c>
      <c r="J80" s="45">
        <v>7</v>
      </c>
      <c r="K80" s="45">
        <f t="shared" si="11"/>
        <v>1600</v>
      </c>
      <c r="L80" s="72">
        <f>$D$73*0.6*0.7*E80/SUM($E$75:$E$80)+$D$73*0.6*0.3*F80/SUM($F$75:$F$80)</f>
        <v>2284.83406134202</v>
      </c>
      <c r="M80" s="72">
        <f t="shared" si="13"/>
        <v>3884.83406134202</v>
      </c>
    </row>
    <row r="81" spans="1:13" ht="20.100000000000001" customHeight="1" x14ac:dyDescent="0.15">
      <c r="A81" s="40"/>
      <c r="B81" s="40"/>
      <c r="C81" s="40"/>
      <c r="D81" s="48"/>
      <c r="E81" s="48"/>
      <c r="F81" s="49"/>
      <c r="G81" s="50"/>
      <c r="H81" s="40"/>
      <c r="I81" s="42"/>
      <c r="J81" s="45" t="s">
        <v>20</v>
      </c>
      <c r="K81" s="75">
        <f>SUM(K75:K80)</f>
        <v>9600</v>
      </c>
      <c r="L81" s="75">
        <f>SUM(L75:L80)</f>
        <v>14400</v>
      </c>
      <c r="M81" s="75">
        <f>SUM(K81:L81)</f>
        <v>24000</v>
      </c>
    </row>
    <row r="82" spans="1:13" ht="20.100000000000001" customHeight="1" x14ac:dyDescent="0.15">
      <c r="A82" s="40"/>
      <c r="B82" s="40" t="s">
        <v>2</v>
      </c>
      <c r="C82" s="40" t="s">
        <v>3</v>
      </c>
      <c r="D82" s="41" t="s">
        <v>4</v>
      </c>
      <c r="E82" s="48"/>
      <c r="F82" s="49"/>
      <c r="G82" s="50"/>
      <c r="H82" s="40"/>
      <c r="I82" s="42"/>
      <c r="J82" s="42"/>
      <c r="K82" s="40"/>
      <c r="L82" s="40"/>
      <c r="M82" s="40"/>
    </row>
    <row r="83" spans="1:13" ht="20.100000000000001" customHeight="1" x14ac:dyDescent="0.15">
      <c r="A83" s="53" t="s">
        <v>88</v>
      </c>
      <c r="B83" s="45" t="s">
        <v>8</v>
      </c>
      <c r="C83" s="45">
        <v>15000</v>
      </c>
      <c r="D83" s="65">
        <v>12000</v>
      </c>
      <c r="E83" s="40"/>
      <c r="F83" s="40"/>
      <c r="G83" s="42"/>
      <c r="H83" s="42"/>
      <c r="I83" s="70" t="s">
        <v>22</v>
      </c>
      <c r="J83" s="62"/>
      <c r="K83" s="45"/>
      <c r="L83" s="45"/>
      <c r="M83" s="45"/>
    </row>
    <row r="84" spans="1:13" ht="20.100000000000001" customHeight="1" x14ac:dyDescent="0.15">
      <c r="A84" s="45" t="s">
        <v>23</v>
      </c>
      <c r="B84" s="45" t="s">
        <v>1</v>
      </c>
      <c r="C84" s="45" t="s">
        <v>24</v>
      </c>
      <c r="D84" s="45" t="s">
        <v>25</v>
      </c>
      <c r="E84" s="45" t="s">
        <v>26</v>
      </c>
      <c r="F84" s="45" t="s">
        <v>27</v>
      </c>
      <c r="G84" s="45" t="s">
        <v>28</v>
      </c>
      <c r="H84" s="45" t="s">
        <v>29</v>
      </c>
      <c r="I84" s="71" t="s">
        <v>30</v>
      </c>
      <c r="J84" s="71" t="s">
        <v>31</v>
      </c>
      <c r="K84" s="45" t="s">
        <v>32</v>
      </c>
      <c r="L84" s="45" t="s">
        <v>33</v>
      </c>
      <c r="M84" s="45" t="s">
        <v>20</v>
      </c>
    </row>
    <row r="85" spans="1:13" ht="20.100000000000001" customHeight="1" x14ac:dyDescent="0.15">
      <c r="A85" s="64" t="s">
        <v>74</v>
      </c>
      <c r="B85" s="20" t="s">
        <v>89</v>
      </c>
      <c r="C85" s="20">
        <v>32</v>
      </c>
      <c r="D85" s="23">
        <v>51.4</v>
      </c>
      <c r="E85" s="23">
        <v>67.90625</v>
      </c>
      <c r="F85" s="46">
        <f>E85/D85</f>
        <v>1.3211332684824899</v>
      </c>
      <c r="G85" s="45">
        <v>1</v>
      </c>
      <c r="H85" s="76" t="s">
        <v>90</v>
      </c>
      <c r="I85" s="45">
        <v>6</v>
      </c>
      <c r="J85" s="45">
        <v>6</v>
      </c>
      <c r="K85" s="45">
        <f>$D$83*0.4*SUM(I85:J85)/SUM($I$85:$J$89)</f>
        <v>960</v>
      </c>
      <c r="L85" s="72">
        <f>$D$83*0.6*0.7*E85/SUM($E$85:$E$89)+$D$83*0.6*0.3*F85/SUM($F$85:$F$89)</f>
        <v>1678.46430970708</v>
      </c>
      <c r="M85" s="72">
        <f t="shared" ref="M85:M90" si="14">SUM(K85:L85)</f>
        <v>2638.4643097070798</v>
      </c>
    </row>
    <row r="86" spans="1:13" ht="20.100000000000001" customHeight="1" x14ac:dyDescent="0.15">
      <c r="A86" s="64" t="s">
        <v>76</v>
      </c>
      <c r="B86" s="20" t="s">
        <v>89</v>
      </c>
      <c r="C86" s="20">
        <v>41</v>
      </c>
      <c r="D86" s="23">
        <v>51.4</v>
      </c>
      <c r="E86" s="23">
        <v>58.0731707317073</v>
      </c>
      <c r="F86" s="46">
        <f>E86/D86</f>
        <v>1.1298282243522799</v>
      </c>
      <c r="G86" s="45">
        <v>3</v>
      </c>
      <c r="H86" s="47" t="s">
        <v>91</v>
      </c>
      <c r="I86" s="45">
        <v>6</v>
      </c>
      <c r="J86" s="45">
        <v>6</v>
      </c>
      <c r="K86" s="45">
        <f>$D$83*0.4*SUM(I86:J86)/SUM($I$85:$J$89)</f>
        <v>960</v>
      </c>
      <c r="L86" s="72">
        <f>$D$83*0.6*0.7*E86/SUM($E$85:$E$89)+$D$83*0.6*0.3*F86/SUM($F$85:$F$89)</f>
        <v>1435.4163928165101</v>
      </c>
      <c r="M86" s="72">
        <f t="shared" si="14"/>
        <v>2395.4163928165099</v>
      </c>
    </row>
    <row r="87" spans="1:13" ht="20.100000000000001" customHeight="1" x14ac:dyDescent="0.15">
      <c r="A87" s="64" t="s">
        <v>78</v>
      </c>
      <c r="B87" s="20" t="s">
        <v>89</v>
      </c>
      <c r="C87" s="20">
        <v>44</v>
      </c>
      <c r="D87" s="23">
        <v>51.4</v>
      </c>
      <c r="E87" s="23">
        <v>64.613636363636402</v>
      </c>
      <c r="F87" s="46">
        <f>E87/D87</f>
        <v>1.2570746374248301</v>
      </c>
      <c r="G87" s="45">
        <v>2</v>
      </c>
      <c r="H87" s="47" t="s">
        <v>92</v>
      </c>
      <c r="I87" s="45">
        <v>6</v>
      </c>
      <c r="J87" s="45">
        <v>6</v>
      </c>
      <c r="K87" s="45">
        <f>$D$83*0.4*SUM(I87:J87)/SUM($I$85:$J$89)</f>
        <v>960</v>
      </c>
      <c r="L87" s="72">
        <f>$D$83*0.6*0.7*E87/SUM($E$85:$E$89)+$D$83*0.6*0.3*F87/SUM($F$85:$F$89)</f>
        <v>1597.0795406425</v>
      </c>
      <c r="M87" s="72">
        <f t="shared" si="14"/>
        <v>2557.0795406425</v>
      </c>
    </row>
    <row r="88" spans="1:13" ht="20.100000000000001" customHeight="1" x14ac:dyDescent="0.15">
      <c r="A88" s="64" t="s">
        <v>86</v>
      </c>
      <c r="B88" s="20" t="s">
        <v>89</v>
      </c>
      <c r="C88" s="20">
        <v>45</v>
      </c>
      <c r="D88" s="23">
        <v>51.4</v>
      </c>
      <c r="E88" s="23">
        <v>50.8</v>
      </c>
      <c r="F88" s="46">
        <f>E88/D88</f>
        <v>0.98832684824902695</v>
      </c>
      <c r="G88" s="45">
        <v>5</v>
      </c>
      <c r="H88" s="47" t="s">
        <v>92</v>
      </c>
      <c r="I88" s="45">
        <v>6</v>
      </c>
      <c r="J88" s="45">
        <v>6</v>
      </c>
      <c r="K88" s="45">
        <f>$D$83*0.4*SUM(I88:J88)/SUM($I$85:$J$89)</f>
        <v>960</v>
      </c>
      <c r="L88" s="72">
        <f>$D$83*0.6*0.7*E88/SUM($E$85:$E$89)+$D$83*0.6*0.3*F88/SUM($F$85:$F$89)</f>
        <v>1255.6426975885099</v>
      </c>
      <c r="M88" s="72">
        <f t="shared" si="14"/>
        <v>2215.6426975885101</v>
      </c>
    </row>
    <row r="89" spans="1:13" ht="20.100000000000001" customHeight="1" x14ac:dyDescent="0.15">
      <c r="A89" s="64" t="s">
        <v>80</v>
      </c>
      <c r="B89" s="20" t="s">
        <v>89</v>
      </c>
      <c r="C89" s="20">
        <v>38</v>
      </c>
      <c r="D89" s="23">
        <v>51.4</v>
      </c>
      <c r="E89" s="23">
        <v>49.9</v>
      </c>
      <c r="F89" s="46">
        <f>E89/D89</f>
        <v>0.97081712062256798</v>
      </c>
      <c r="G89" s="45">
        <v>6</v>
      </c>
      <c r="H89" s="47" t="s">
        <v>90</v>
      </c>
      <c r="I89" s="45">
        <v>6</v>
      </c>
      <c r="J89" s="45">
        <v>6</v>
      </c>
      <c r="K89" s="45">
        <f>$D$83*0.4*SUM(I89:J89)/SUM($I$85:$J$89)</f>
        <v>960</v>
      </c>
      <c r="L89" s="72">
        <f>$D$83*0.6*0.7*E89/SUM($E$85:$E$89)+$D$83*0.6*0.3*F89/SUM($F$85:$F$89)</f>
        <v>1233.3970592454</v>
      </c>
      <c r="M89" s="72">
        <f t="shared" si="14"/>
        <v>2193.3970592454002</v>
      </c>
    </row>
    <row r="90" spans="1:13" ht="20.100000000000001" customHeight="1" x14ac:dyDescent="0.15">
      <c r="A90" s="40"/>
      <c r="B90" s="40"/>
      <c r="C90" s="40"/>
      <c r="D90" s="61"/>
      <c r="E90" s="61"/>
      <c r="F90" s="52"/>
      <c r="G90" s="50"/>
      <c r="H90" s="40"/>
      <c r="I90" s="42"/>
      <c r="J90" s="45" t="s">
        <v>20</v>
      </c>
      <c r="K90" s="75">
        <f>SUM(K85:K89)</f>
        <v>4800</v>
      </c>
      <c r="L90" s="75">
        <f>SUM(L85:L89)</f>
        <v>7200</v>
      </c>
      <c r="M90" s="75">
        <f t="shared" si="14"/>
        <v>12000</v>
      </c>
    </row>
    <row r="91" spans="1:13" ht="20.100000000000001" customHeight="1" x14ac:dyDescent="0.15">
      <c r="A91" s="40"/>
      <c r="B91" s="40" t="s">
        <v>2</v>
      </c>
      <c r="C91" s="40" t="s">
        <v>3</v>
      </c>
      <c r="D91" s="41" t="s">
        <v>4</v>
      </c>
      <c r="E91" s="61"/>
      <c r="F91" s="52"/>
      <c r="G91" s="50"/>
      <c r="H91" s="40"/>
      <c r="I91" s="42"/>
      <c r="J91" s="42"/>
      <c r="K91" s="40"/>
      <c r="L91" s="40"/>
      <c r="M91" s="40"/>
    </row>
    <row r="92" spans="1:13" ht="20.100000000000001" customHeight="1" x14ac:dyDescent="0.15">
      <c r="A92" s="53" t="s">
        <v>93</v>
      </c>
      <c r="B92" s="45" t="s">
        <v>14</v>
      </c>
      <c r="C92" s="45">
        <v>12000</v>
      </c>
      <c r="D92" s="65">
        <v>9600</v>
      </c>
      <c r="E92" s="40"/>
      <c r="F92" s="40"/>
      <c r="G92" s="42"/>
      <c r="H92" s="42"/>
      <c r="I92" s="70" t="s">
        <v>22</v>
      </c>
      <c r="J92" s="62"/>
      <c r="K92" s="45"/>
      <c r="L92" s="45"/>
      <c r="M92" s="45"/>
    </row>
    <row r="93" spans="1:13" ht="20.100000000000001" customHeight="1" x14ac:dyDescent="0.15">
      <c r="A93" s="45" t="s">
        <v>23</v>
      </c>
      <c r="B93" s="45" t="s">
        <v>1</v>
      </c>
      <c r="C93" s="45" t="s">
        <v>24</v>
      </c>
      <c r="D93" s="45" t="s">
        <v>25</v>
      </c>
      <c r="E93" s="45" t="s">
        <v>26</v>
      </c>
      <c r="F93" s="45" t="s">
        <v>27</v>
      </c>
      <c r="G93" s="45" t="s">
        <v>28</v>
      </c>
      <c r="H93" s="45" t="s">
        <v>29</v>
      </c>
      <c r="I93" s="71" t="s">
        <v>30</v>
      </c>
      <c r="J93" s="71" t="s">
        <v>31</v>
      </c>
      <c r="K93" s="45" t="s">
        <v>32</v>
      </c>
      <c r="L93" s="45" t="s">
        <v>33</v>
      </c>
      <c r="M93" s="45" t="s">
        <v>20</v>
      </c>
    </row>
    <row r="94" spans="1:13" ht="20.100000000000001" customHeight="1" x14ac:dyDescent="0.15">
      <c r="A94" s="64" t="s">
        <v>94</v>
      </c>
      <c r="B94" s="20" t="s">
        <v>44</v>
      </c>
      <c r="C94" s="20">
        <v>32</v>
      </c>
      <c r="D94" s="23">
        <v>90.8</v>
      </c>
      <c r="E94" s="23">
        <v>115.578125</v>
      </c>
      <c r="F94" s="46">
        <f>E94/D94</f>
        <v>1.27288683920705</v>
      </c>
      <c r="G94" s="67">
        <v>1</v>
      </c>
      <c r="H94" s="47" t="s">
        <v>95</v>
      </c>
      <c r="I94" s="45">
        <v>7</v>
      </c>
      <c r="J94" s="45">
        <v>7</v>
      </c>
      <c r="K94" s="45">
        <f>$D$92*0.4*SUM(I94:J94)/SUM($I$94:$J$97)</f>
        <v>960</v>
      </c>
      <c r="L94" s="72">
        <f>$D$92*0.6*0.7*E94/SUM($E$94:$E$97)+$D$92*0.6*0.3*F94/SUM($F$94:$F$97)</f>
        <v>1613.92661327269</v>
      </c>
      <c r="M94" s="72">
        <f>SUM(K94:L94)</f>
        <v>2573.9266132726898</v>
      </c>
    </row>
    <row r="95" spans="1:13" ht="20.100000000000001" customHeight="1" x14ac:dyDescent="0.15">
      <c r="A95" s="64" t="s">
        <v>96</v>
      </c>
      <c r="B95" s="20" t="s">
        <v>44</v>
      </c>
      <c r="C95" s="20">
        <v>41</v>
      </c>
      <c r="D95" s="23">
        <v>90.8</v>
      </c>
      <c r="E95" s="23">
        <v>99.353658536585399</v>
      </c>
      <c r="F95" s="46">
        <f>E95/D95</f>
        <v>1.09420328784786</v>
      </c>
      <c r="G95" s="67">
        <v>3</v>
      </c>
      <c r="H95" s="47" t="s">
        <v>97</v>
      </c>
      <c r="I95" s="45">
        <v>7</v>
      </c>
      <c r="J95" s="45">
        <v>7</v>
      </c>
      <c r="K95" s="45">
        <f>$D$92*0.4*SUM(I95:J95)/SUM($I$94:$J$97)</f>
        <v>960</v>
      </c>
      <c r="L95" s="72">
        <f>$D$92*0.6*0.7*E95/SUM($E$94:$E$97)+$D$92*0.6*0.3*F95/SUM($F$94:$F$97)</f>
        <v>1387.3690513512199</v>
      </c>
      <c r="M95" s="72">
        <f>SUM(K95:L95)</f>
        <v>2347.3690513512202</v>
      </c>
    </row>
    <row r="96" spans="1:13" ht="20.100000000000001" customHeight="1" x14ac:dyDescent="0.15">
      <c r="A96" s="64" t="s">
        <v>98</v>
      </c>
      <c r="B96" s="20" t="s">
        <v>44</v>
      </c>
      <c r="C96" s="20">
        <v>44</v>
      </c>
      <c r="D96" s="23">
        <v>90.8</v>
      </c>
      <c r="E96" s="23">
        <v>101.65909090909101</v>
      </c>
      <c r="F96" s="46">
        <f>E96/D96</f>
        <v>1.1195935122146601</v>
      </c>
      <c r="G96" s="67">
        <v>2</v>
      </c>
      <c r="H96" s="47" t="s">
        <v>99</v>
      </c>
      <c r="I96" s="45">
        <v>7</v>
      </c>
      <c r="J96" s="45">
        <v>7</v>
      </c>
      <c r="K96" s="45">
        <f>$D$92*0.4*SUM(I96:J96)/SUM($I$94:$J$97)</f>
        <v>960</v>
      </c>
      <c r="L96" s="72">
        <f>$D$92*0.6*0.7*E96/SUM($E$94:$E$97)+$D$92*0.6*0.3*F96/SUM($F$94:$F$97)</f>
        <v>1419.5619828517699</v>
      </c>
      <c r="M96" s="72">
        <f>SUM(K96:L96)</f>
        <v>2379.5619828517702</v>
      </c>
    </row>
    <row r="97" spans="1:13" ht="20.100000000000001" customHeight="1" x14ac:dyDescent="0.15">
      <c r="A97" s="64" t="s">
        <v>80</v>
      </c>
      <c r="B97" s="20" t="s">
        <v>44</v>
      </c>
      <c r="C97" s="20">
        <v>38</v>
      </c>
      <c r="D97" s="23">
        <v>90.8</v>
      </c>
      <c r="E97" s="23">
        <v>95.9</v>
      </c>
      <c r="F97" s="46">
        <f>E97/D97</f>
        <v>1.05616740088106</v>
      </c>
      <c r="G97" s="67">
        <v>4</v>
      </c>
      <c r="H97" s="47" t="s">
        <v>45</v>
      </c>
      <c r="I97" s="45">
        <v>7</v>
      </c>
      <c r="J97" s="45">
        <v>7</v>
      </c>
      <c r="K97" s="45">
        <f>$D$92*0.4*SUM(I97:J97)/SUM($I$94:$J$97)</f>
        <v>960</v>
      </c>
      <c r="L97" s="72">
        <f>$D$92*0.6*0.7*E97/SUM($E$94:$E$97)+$D$92*0.6*0.3*F97/SUM($F$94:$F$97)</f>
        <v>1339.1423525243299</v>
      </c>
      <c r="M97" s="72">
        <f>SUM(K97:L97)</f>
        <v>2299.1423525243299</v>
      </c>
    </row>
    <row r="98" spans="1:13" ht="20.100000000000001" customHeight="1" x14ac:dyDescent="0.15">
      <c r="A98" s="40"/>
      <c r="B98" s="40"/>
      <c r="C98" s="42"/>
      <c r="D98" s="40"/>
      <c r="E98" s="42"/>
      <c r="F98" s="42"/>
      <c r="G98" s="42"/>
      <c r="H98" s="42"/>
      <c r="I98" s="42"/>
      <c r="J98" s="45" t="s">
        <v>20</v>
      </c>
      <c r="K98" s="75">
        <f>SUM(K94:K97)</f>
        <v>3840</v>
      </c>
      <c r="L98" s="75">
        <f>SUM(L94:L97)</f>
        <v>5760</v>
      </c>
      <c r="M98" s="75">
        <f>SUM(K98:L98)</f>
        <v>9600</v>
      </c>
    </row>
    <row r="99" spans="1:13" ht="20.100000000000001" customHeight="1" x14ac:dyDescent="0.15">
      <c r="A99" s="40"/>
      <c r="B99" s="40"/>
      <c r="C99" s="42"/>
      <c r="D99" s="40"/>
      <c r="E99" s="42"/>
      <c r="F99" s="42"/>
      <c r="G99" s="42"/>
      <c r="H99" s="42"/>
      <c r="I99" s="42"/>
      <c r="J99" s="42"/>
      <c r="K99" s="40"/>
      <c r="L99" s="40"/>
      <c r="M99" s="40"/>
    </row>
    <row r="100" spans="1:13" ht="20.100000000000001" customHeight="1" x14ac:dyDescent="0.15">
      <c r="A100" s="40"/>
      <c r="B100" s="40" t="s">
        <v>2</v>
      </c>
      <c r="C100" s="40" t="s">
        <v>3</v>
      </c>
      <c r="D100" s="40" t="s">
        <v>4</v>
      </c>
      <c r="E100" s="69"/>
      <c r="F100" s="49"/>
      <c r="G100" s="50"/>
      <c r="H100" s="40"/>
      <c r="I100" s="42"/>
      <c r="J100" s="42"/>
      <c r="K100" s="40"/>
      <c r="L100" s="40"/>
      <c r="M100" s="40"/>
    </row>
    <row r="101" spans="1:13" ht="20.100000000000001" customHeight="1" x14ac:dyDescent="0.15">
      <c r="A101" s="53" t="s">
        <v>100</v>
      </c>
      <c r="B101" s="45" t="s">
        <v>14</v>
      </c>
      <c r="C101" s="45">
        <v>5400</v>
      </c>
      <c r="D101" s="65">
        <v>4320</v>
      </c>
      <c r="E101" s="48"/>
      <c r="F101" s="49"/>
      <c r="G101" s="50"/>
      <c r="H101" s="40"/>
      <c r="I101" s="78" t="s">
        <v>22</v>
      </c>
      <c r="J101" s="79"/>
      <c r="K101" s="45"/>
      <c r="L101" s="45"/>
      <c r="M101" s="45"/>
    </row>
    <row r="102" spans="1:13" ht="20.100000000000001" customHeight="1" x14ac:dyDescent="0.15">
      <c r="A102" s="45" t="s">
        <v>23</v>
      </c>
      <c r="B102" s="45" t="s">
        <v>1</v>
      </c>
      <c r="C102" s="45" t="s">
        <v>24</v>
      </c>
      <c r="D102" s="45" t="s">
        <v>25</v>
      </c>
      <c r="E102" s="45" t="s">
        <v>26</v>
      </c>
      <c r="F102" s="45" t="s">
        <v>27</v>
      </c>
      <c r="G102" s="45" t="s">
        <v>28</v>
      </c>
      <c r="H102" s="45" t="s">
        <v>29</v>
      </c>
      <c r="I102" s="71" t="s">
        <v>30</v>
      </c>
      <c r="J102" s="71" t="s">
        <v>31</v>
      </c>
      <c r="K102" s="45" t="s">
        <v>32</v>
      </c>
      <c r="L102" s="45" t="s">
        <v>33</v>
      </c>
      <c r="M102" s="45" t="s">
        <v>20</v>
      </c>
    </row>
    <row r="103" spans="1:13" ht="20.100000000000001" customHeight="1" x14ac:dyDescent="0.15">
      <c r="A103" s="64" t="s">
        <v>74</v>
      </c>
      <c r="B103" s="20" t="s">
        <v>101</v>
      </c>
      <c r="C103" s="20">
        <v>32</v>
      </c>
      <c r="D103" s="23">
        <v>42.4</v>
      </c>
      <c r="E103" s="23">
        <v>64</v>
      </c>
      <c r="F103" s="56">
        <f>E103/D103</f>
        <v>1.5094339622641499</v>
      </c>
      <c r="G103" s="45">
        <v>1</v>
      </c>
      <c r="H103" s="76" t="s">
        <v>102</v>
      </c>
      <c r="I103" s="45">
        <v>6</v>
      </c>
      <c r="J103" s="45">
        <v>6</v>
      </c>
      <c r="K103" s="45">
        <f>$D$101*0.4*SUM(I103:J103)/SUM($I$103:$J$105)</f>
        <v>576</v>
      </c>
      <c r="L103" s="72">
        <f>$D$101*0.6*0.7*E103/SUM($E$103:$E$105)+$D$101*0.6*0.3*F103/SUM($F$103:$F$105)</f>
        <v>1043.32075471698</v>
      </c>
      <c r="M103" s="72">
        <f>SUM(K103:L103)</f>
        <v>1619.32075471698</v>
      </c>
    </row>
    <row r="104" spans="1:13" ht="20.100000000000001" customHeight="1" x14ac:dyDescent="0.15">
      <c r="A104" s="64" t="s">
        <v>78</v>
      </c>
      <c r="B104" s="20" t="s">
        <v>101</v>
      </c>
      <c r="C104" s="20">
        <v>44</v>
      </c>
      <c r="D104" s="23">
        <v>42.4</v>
      </c>
      <c r="E104" s="23">
        <v>48</v>
      </c>
      <c r="F104" s="56">
        <f>E104/D104</f>
        <v>1.1320754716981101</v>
      </c>
      <c r="G104" s="45">
        <v>2</v>
      </c>
      <c r="H104" s="47" t="s">
        <v>103</v>
      </c>
      <c r="I104" s="45">
        <v>6</v>
      </c>
      <c r="J104" s="45">
        <v>6</v>
      </c>
      <c r="K104" s="45">
        <f>$D$101*0.4*SUM(I104:J104)/SUM($I$103:$J$105)</f>
        <v>576</v>
      </c>
      <c r="L104" s="72">
        <f>$D$101*0.6*0.7*E104/SUM($E$103:$E$105)+$D$101*0.6*0.3*F104/SUM($F$103:$F$105)</f>
        <v>782.49056603773602</v>
      </c>
      <c r="M104" s="72">
        <f>SUM(K104:L104)</f>
        <v>1358.4905660377401</v>
      </c>
    </row>
    <row r="105" spans="1:13" ht="20.100000000000001" customHeight="1" x14ac:dyDescent="0.15">
      <c r="A105" s="64" t="s">
        <v>104</v>
      </c>
      <c r="B105" s="20" t="s">
        <v>101</v>
      </c>
      <c r="C105" s="20">
        <v>38</v>
      </c>
      <c r="D105" s="23">
        <v>42.4</v>
      </c>
      <c r="E105" s="23">
        <v>47</v>
      </c>
      <c r="F105" s="56">
        <f>E105/D105</f>
        <v>1.10849056603774</v>
      </c>
      <c r="G105" s="45">
        <v>3</v>
      </c>
      <c r="H105" s="47" t="s">
        <v>105</v>
      </c>
      <c r="I105" s="45">
        <v>6</v>
      </c>
      <c r="J105" s="45">
        <v>6</v>
      </c>
      <c r="K105" s="45">
        <f>$D$101*0.4*SUM(I105:J105)/SUM($I$103:$J$105)</f>
        <v>576</v>
      </c>
      <c r="L105" s="72">
        <f>$D$101*0.6*0.7*E105/SUM($E$103:$E$105)+$D$101*0.6*0.3*F105/SUM($F$103:$F$105)</f>
        <v>766.18867924528297</v>
      </c>
      <c r="M105" s="72">
        <f>SUM(K105:L105)</f>
        <v>1342.1886792452799</v>
      </c>
    </row>
    <row r="106" spans="1:13" ht="20.100000000000001" customHeight="1" x14ac:dyDescent="0.15">
      <c r="A106" s="40"/>
      <c r="B106" s="40"/>
      <c r="C106" s="40"/>
      <c r="D106" s="61"/>
      <c r="E106" s="61"/>
      <c r="F106" s="49"/>
      <c r="G106" s="50"/>
      <c r="H106" s="40"/>
      <c r="I106" s="40"/>
      <c r="J106" s="45" t="s">
        <v>20</v>
      </c>
      <c r="K106" s="75">
        <f>SUM(K103:K105)</f>
        <v>1728</v>
      </c>
      <c r="L106" s="74">
        <f>SUM(L103:L105)</f>
        <v>2592</v>
      </c>
      <c r="M106" s="75">
        <f>SUM(K106:L106)</f>
        <v>4320</v>
      </c>
    </row>
    <row r="107" spans="1:13" ht="20.100000000000001" customHeight="1" x14ac:dyDescent="0.15">
      <c r="A107" s="40"/>
      <c r="B107" s="40"/>
      <c r="C107" s="42"/>
      <c r="D107" s="40"/>
      <c r="E107" s="42"/>
      <c r="F107" s="42"/>
      <c r="G107" s="42"/>
      <c r="H107" s="42"/>
      <c r="I107" s="42"/>
      <c r="J107" s="42"/>
      <c r="K107" s="40"/>
      <c r="L107" s="40"/>
      <c r="M107" s="40"/>
    </row>
    <row r="108" spans="1:13" ht="20.100000000000001" customHeight="1" x14ac:dyDescent="0.15">
      <c r="A108" s="40"/>
      <c r="B108" s="40" t="s">
        <v>2</v>
      </c>
      <c r="C108" s="40" t="s">
        <v>3</v>
      </c>
      <c r="D108" s="41" t="s">
        <v>4</v>
      </c>
      <c r="E108" s="61"/>
      <c r="F108" s="52"/>
      <c r="G108" s="50"/>
      <c r="H108" s="40"/>
      <c r="I108" s="42"/>
      <c r="J108" s="42"/>
      <c r="K108" s="40"/>
      <c r="L108" s="40"/>
      <c r="M108" s="40"/>
    </row>
    <row r="109" spans="1:13" ht="20.100000000000001" customHeight="1" x14ac:dyDescent="0.15">
      <c r="A109" s="53" t="s">
        <v>106</v>
      </c>
      <c r="B109" s="45" t="s">
        <v>14</v>
      </c>
      <c r="C109" s="45">
        <v>7200</v>
      </c>
      <c r="D109" s="65">
        <v>5760</v>
      </c>
      <c r="E109" s="40"/>
      <c r="F109" s="40"/>
      <c r="G109" s="42"/>
      <c r="H109" s="42"/>
      <c r="I109" s="70" t="s">
        <v>22</v>
      </c>
      <c r="J109" s="62"/>
      <c r="K109" s="45"/>
      <c r="L109" s="45"/>
      <c r="M109" s="45"/>
    </row>
    <row r="110" spans="1:13" ht="20.100000000000001" customHeight="1" x14ac:dyDescent="0.15">
      <c r="A110" s="45" t="s">
        <v>23</v>
      </c>
      <c r="B110" s="45" t="s">
        <v>1</v>
      </c>
      <c r="C110" s="45" t="s">
        <v>24</v>
      </c>
      <c r="D110" s="45" t="s">
        <v>25</v>
      </c>
      <c r="E110" s="45" t="s">
        <v>26</v>
      </c>
      <c r="F110" s="45" t="s">
        <v>27</v>
      </c>
      <c r="G110" s="45" t="s">
        <v>28</v>
      </c>
      <c r="H110" s="45" t="s">
        <v>29</v>
      </c>
      <c r="I110" s="71" t="s">
        <v>30</v>
      </c>
      <c r="J110" s="71" t="s">
        <v>31</v>
      </c>
      <c r="K110" s="45" t="s">
        <v>32</v>
      </c>
      <c r="L110" s="45" t="s">
        <v>33</v>
      </c>
      <c r="M110" s="45" t="s">
        <v>20</v>
      </c>
    </row>
    <row r="111" spans="1:13" ht="20.100000000000001" customHeight="1" x14ac:dyDescent="0.15">
      <c r="A111" s="64" t="s">
        <v>94</v>
      </c>
      <c r="B111" s="20" t="s">
        <v>107</v>
      </c>
      <c r="C111" s="20">
        <v>32</v>
      </c>
      <c r="D111" s="23">
        <v>59.5</v>
      </c>
      <c r="E111" s="23">
        <v>73.03125</v>
      </c>
      <c r="F111" s="46">
        <f>E111/D111</f>
        <v>1.22741596638655</v>
      </c>
      <c r="G111" s="67">
        <v>1</v>
      </c>
      <c r="H111" s="47" t="s">
        <v>108</v>
      </c>
      <c r="I111" s="45">
        <v>6</v>
      </c>
      <c r="J111" s="45">
        <v>6</v>
      </c>
      <c r="K111" s="45">
        <f>$D$109*0.4*SUM(I111:J111)/SUM($I$111:$J$114)</f>
        <v>576</v>
      </c>
      <c r="L111" s="72">
        <f>$D$109*0.6*0.7*E111/SUM($E$111:$E$114)+$D$109*0.6*0.3*F111/SUM($F$111:$F$114)</f>
        <v>934.24649711976201</v>
      </c>
      <c r="M111" s="72">
        <f>SUM(K111:L111)</f>
        <v>1510.2464971197601</v>
      </c>
    </row>
    <row r="112" spans="1:13" ht="20.100000000000001" customHeight="1" x14ac:dyDescent="0.15">
      <c r="A112" s="64" t="s">
        <v>96</v>
      </c>
      <c r="B112" s="20" t="s">
        <v>107</v>
      </c>
      <c r="C112" s="20">
        <v>41</v>
      </c>
      <c r="D112" s="23">
        <v>59.5</v>
      </c>
      <c r="E112" s="23">
        <v>68.487804878048806</v>
      </c>
      <c r="F112" s="46">
        <f>E112/D112</f>
        <v>1.1510555441688901</v>
      </c>
      <c r="G112" s="67">
        <v>2</v>
      </c>
      <c r="H112" s="47" t="s">
        <v>109</v>
      </c>
      <c r="I112" s="45">
        <v>6</v>
      </c>
      <c r="J112" s="45">
        <v>6</v>
      </c>
      <c r="K112" s="45">
        <f>$D$109*0.4*SUM(I112:J112)/SUM($I$111:$J$114)</f>
        <v>576</v>
      </c>
      <c r="L112" s="72">
        <f>$D$109*0.6*0.7*E112/SUM($E$111:$E$114)+$D$109*0.6*0.3*F112/SUM($F$111:$F$114)</f>
        <v>876.12483426942401</v>
      </c>
      <c r="M112" s="72">
        <f>SUM(K112:L112)</f>
        <v>1452.12483426942</v>
      </c>
    </row>
    <row r="113" spans="1:13" ht="20.100000000000001" customHeight="1" x14ac:dyDescent="0.15">
      <c r="A113" s="64" t="s">
        <v>98</v>
      </c>
      <c r="B113" s="20" t="s">
        <v>107</v>
      </c>
      <c r="C113" s="20">
        <v>44</v>
      </c>
      <c r="D113" s="23">
        <v>59.5</v>
      </c>
      <c r="E113" s="23">
        <v>64.840909090909093</v>
      </c>
      <c r="F113" s="46">
        <f>E113/D113</f>
        <v>1.08976317799847</v>
      </c>
      <c r="G113" s="67">
        <v>3</v>
      </c>
      <c r="H113" s="47" t="s">
        <v>108</v>
      </c>
      <c r="I113" s="45">
        <v>6</v>
      </c>
      <c r="J113" s="45">
        <v>6</v>
      </c>
      <c r="K113" s="45">
        <f>$D$109*0.4*SUM(I113:J113)/SUM($I$111:$J$114)</f>
        <v>576</v>
      </c>
      <c r="L113" s="72">
        <f>$D$109*0.6*0.7*E113/SUM($E$111:$E$114)+$D$109*0.6*0.3*F113/SUM($F$111:$F$114)</f>
        <v>829.47220796909198</v>
      </c>
      <c r="M113" s="72">
        <f>SUM(K113:L113)</f>
        <v>1405.4722079690901</v>
      </c>
    </row>
    <row r="114" spans="1:13" ht="20.100000000000001" customHeight="1" x14ac:dyDescent="0.15">
      <c r="A114" s="64" t="s">
        <v>80</v>
      </c>
      <c r="B114" s="20" t="s">
        <v>107</v>
      </c>
      <c r="C114" s="20">
        <v>38</v>
      </c>
      <c r="D114" s="23">
        <v>59.5</v>
      </c>
      <c r="E114" s="23">
        <v>63.8</v>
      </c>
      <c r="F114" s="46">
        <f>E114/D114</f>
        <v>1.0722689075630301</v>
      </c>
      <c r="G114" s="67">
        <v>4</v>
      </c>
      <c r="H114" s="47" t="s">
        <v>108</v>
      </c>
      <c r="I114" s="45">
        <v>6</v>
      </c>
      <c r="J114" s="45">
        <v>6</v>
      </c>
      <c r="K114" s="45">
        <f>$D$109*0.4*SUM(I114:J114)/SUM($I$111:$J$114)</f>
        <v>576</v>
      </c>
      <c r="L114" s="72">
        <f>$D$109*0.6*0.7*E114/SUM($E$111:$E$114)+$D$109*0.6*0.3*F114/SUM($F$111:$F$114)</f>
        <v>816.15646064172302</v>
      </c>
      <c r="M114" s="72">
        <f>SUM(K114:L114)</f>
        <v>1392.1564606417201</v>
      </c>
    </row>
    <row r="115" spans="1:13" ht="20.100000000000001" customHeight="1" x14ac:dyDescent="0.15">
      <c r="A115" s="40"/>
      <c r="B115" s="40"/>
      <c r="C115" s="42"/>
      <c r="D115" s="40"/>
      <c r="E115" s="42"/>
      <c r="F115" s="42"/>
      <c r="G115" s="42"/>
      <c r="H115" s="42"/>
      <c r="I115" s="42"/>
      <c r="J115" s="45" t="s">
        <v>20</v>
      </c>
      <c r="K115" s="75">
        <f>SUM(K111:K114)</f>
        <v>2304</v>
      </c>
      <c r="L115" s="75">
        <f>SUM(L111:L114)</f>
        <v>3456</v>
      </c>
      <c r="M115" s="75">
        <f>SUM(K115:L115)</f>
        <v>5760</v>
      </c>
    </row>
  </sheetData>
  <mergeCells count="7">
    <mergeCell ref="I50:J50"/>
    <mergeCell ref="I101:J101"/>
    <mergeCell ref="A1:C1"/>
    <mergeCell ref="I17:J17"/>
    <mergeCell ref="I26:J26"/>
    <mergeCell ref="I34:J34"/>
    <mergeCell ref="I43:J43"/>
  </mergeCells>
  <phoneticPr fontId="13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73"/>
  <sheetViews>
    <sheetView workbookViewId="0">
      <pane ySplit="9" topLeftCell="A10" activePane="bottomLeft" state="frozen"/>
      <selection pane="bottomLeft" activeCell="F10" sqref="F10"/>
    </sheetView>
  </sheetViews>
  <sheetFormatPr defaultColWidth="9" defaultRowHeight="13.5" x14ac:dyDescent="0.15"/>
  <cols>
    <col min="1" max="1" width="24.875" customWidth="1"/>
    <col min="2" max="2" width="7" customWidth="1"/>
    <col min="3" max="4" width="12" customWidth="1"/>
    <col min="5" max="5" width="9.375" customWidth="1"/>
    <col min="6" max="6" width="21.5" customWidth="1"/>
    <col min="7" max="7" width="5.125" customWidth="1"/>
    <col min="8" max="10" width="8.875" customWidth="1"/>
    <col min="11" max="13" width="12.5" customWidth="1"/>
  </cols>
  <sheetData>
    <row r="1" spans="1:13" ht="20.100000000000001" customHeight="1" x14ac:dyDescent="0.15">
      <c r="A1" s="77" t="s">
        <v>110</v>
      </c>
      <c r="B1" s="77"/>
      <c r="C1" s="77"/>
      <c r="D1" s="2"/>
      <c r="E1" s="3"/>
      <c r="F1" s="3"/>
      <c r="G1" s="3"/>
      <c r="H1" s="3"/>
      <c r="I1" s="3"/>
      <c r="J1" s="3"/>
      <c r="K1" s="3"/>
      <c r="L1" s="3"/>
      <c r="M1" s="3"/>
    </row>
    <row r="2" spans="1:13" ht="20.100000000000001" customHeight="1" x14ac:dyDescent="0.15">
      <c r="A2" s="2" t="s">
        <v>1</v>
      </c>
      <c r="B2" s="2" t="s">
        <v>2</v>
      </c>
      <c r="C2" s="4" t="s">
        <v>3</v>
      </c>
      <c r="D2" s="5" t="s">
        <v>4</v>
      </c>
      <c r="E2" s="3"/>
      <c r="F2" s="3"/>
      <c r="G2" s="3"/>
      <c r="H2" s="3"/>
      <c r="I2" s="3"/>
      <c r="J2" s="3"/>
      <c r="K2" s="3"/>
      <c r="L2" s="3"/>
      <c r="M2" s="3"/>
    </row>
    <row r="3" spans="1:13" ht="20.100000000000001" customHeight="1" x14ac:dyDescent="0.15">
      <c r="A3" s="6" t="s">
        <v>111</v>
      </c>
      <c r="B3" s="7" t="s">
        <v>6</v>
      </c>
      <c r="C3" s="7">
        <v>30000</v>
      </c>
      <c r="D3" s="8">
        <f>C3*0.8</f>
        <v>24000</v>
      </c>
      <c r="E3" s="3"/>
      <c r="F3" s="3"/>
      <c r="G3" s="3"/>
      <c r="H3" s="3"/>
      <c r="I3" s="3"/>
      <c r="J3" s="3"/>
      <c r="K3" s="3"/>
      <c r="L3" s="3"/>
      <c r="M3" s="3"/>
    </row>
    <row r="4" spans="1:13" ht="20.100000000000001" customHeight="1" x14ac:dyDescent="0.15">
      <c r="A4" s="9" t="s">
        <v>112</v>
      </c>
      <c r="B4" s="7" t="s">
        <v>6</v>
      </c>
      <c r="C4" s="7">
        <v>18000</v>
      </c>
      <c r="D4" s="8">
        <f>C4*0.8</f>
        <v>14400</v>
      </c>
      <c r="E4" s="3"/>
      <c r="F4" s="3"/>
      <c r="G4" s="3"/>
      <c r="H4" s="3"/>
      <c r="I4" s="3"/>
      <c r="J4" s="3"/>
      <c r="K4" s="3"/>
      <c r="L4" s="3"/>
      <c r="M4" s="3"/>
    </row>
    <row r="5" spans="1:13" ht="20.100000000000001" customHeight="1" x14ac:dyDescent="0.15">
      <c r="A5" s="10" t="s">
        <v>113</v>
      </c>
      <c r="B5" s="7" t="s">
        <v>6</v>
      </c>
      <c r="C5" s="7">
        <f>6000*8</f>
        <v>48000</v>
      </c>
      <c r="D5" s="8">
        <f>C5*0.8</f>
        <v>38400</v>
      </c>
      <c r="E5" s="3"/>
      <c r="F5" s="3"/>
      <c r="G5" s="3"/>
      <c r="H5" s="3"/>
      <c r="I5" s="3"/>
      <c r="J5" s="3"/>
      <c r="K5" s="3"/>
      <c r="L5" s="3"/>
      <c r="M5" s="3"/>
    </row>
    <row r="6" spans="1:13" ht="20.100000000000001" customHeight="1" x14ac:dyDescent="0.15">
      <c r="A6" s="10" t="s">
        <v>114</v>
      </c>
      <c r="B6" s="7" t="s">
        <v>6</v>
      </c>
      <c r="C6" s="7">
        <v>48000</v>
      </c>
      <c r="D6" s="8">
        <f>C6*0.8</f>
        <v>38400</v>
      </c>
      <c r="E6" s="3"/>
      <c r="F6" s="3"/>
      <c r="G6" s="3"/>
      <c r="H6" s="3"/>
      <c r="I6" s="3"/>
      <c r="J6" s="3"/>
      <c r="K6" s="3"/>
      <c r="L6" s="3"/>
      <c r="M6" s="3"/>
    </row>
    <row r="7" spans="1:13" ht="20.100000000000001" customHeight="1" x14ac:dyDescent="0.15">
      <c r="A7" s="10" t="s">
        <v>115</v>
      </c>
      <c r="B7" s="7" t="s">
        <v>6</v>
      </c>
      <c r="C7" s="7">
        <v>28800</v>
      </c>
      <c r="D7" s="8">
        <f>C7*0.8</f>
        <v>23040</v>
      </c>
      <c r="E7" s="3"/>
      <c r="F7" s="3"/>
      <c r="G7" s="3"/>
      <c r="H7" s="3"/>
      <c r="I7" s="3"/>
      <c r="J7" s="3"/>
      <c r="K7" s="3"/>
      <c r="L7" s="3"/>
      <c r="M7" s="3"/>
    </row>
    <row r="8" spans="1:13" ht="20.100000000000001" customHeight="1" x14ac:dyDescent="0.15">
      <c r="A8" s="10" t="s">
        <v>116</v>
      </c>
      <c r="B8" s="7" t="s">
        <v>6</v>
      </c>
      <c r="C8" s="7">
        <v>28800</v>
      </c>
      <c r="D8" s="8">
        <f>C8*0.8</f>
        <v>23040</v>
      </c>
      <c r="E8" s="3"/>
      <c r="F8" s="3"/>
      <c r="G8" s="3"/>
      <c r="H8" s="3"/>
      <c r="I8" s="3"/>
      <c r="J8" s="3"/>
      <c r="K8" s="3"/>
      <c r="L8" s="3"/>
      <c r="M8" s="3"/>
    </row>
    <row r="9" spans="1:13" ht="20.100000000000001" customHeight="1" x14ac:dyDescent="0.15">
      <c r="A9" s="11"/>
      <c r="B9" s="11" t="s">
        <v>20</v>
      </c>
      <c r="C9" s="11">
        <f>SUM(C3:C8)</f>
        <v>201600</v>
      </c>
      <c r="D9" s="11">
        <f>SUM(D3:D8)</f>
        <v>161280</v>
      </c>
      <c r="E9" s="3"/>
      <c r="F9" s="3"/>
      <c r="G9" s="3"/>
      <c r="H9" s="3"/>
      <c r="I9" s="3"/>
      <c r="J9" s="3"/>
      <c r="K9" s="3"/>
      <c r="L9" s="3"/>
      <c r="M9" s="3"/>
    </row>
    <row r="10" spans="1:13" ht="20.100000000000001" customHeight="1" x14ac:dyDescent="0.15">
      <c r="A10" s="2"/>
      <c r="B10" s="2" t="s">
        <v>2</v>
      </c>
      <c r="C10" s="2" t="s">
        <v>3</v>
      </c>
      <c r="D10" s="5" t="s">
        <v>4</v>
      </c>
      <c r="E10" s="12"/>
      <c r="F10" s="13"/>
      <c r="G10" s="14"/>
      <c r="H10" s="2"/>
      <c r="I10" s="19"/>
      <c r="J10" s="19"/>
      <c r="K10" s="2"/>
      <c r="L10" s="2"/>
      <c r="M10" s="2"/>
    </row>
    <row r="11" spans="1:13" ht="20.100000000000001" customHeight="1" x14ac:dyDescent="0.15">
      <c r="A11" s="15" t="s">
        <v>117</v>
      </c>
      <c r="B11" s="16" t="s">
        <v>6</v>
      </c>
      <c r="C11" s="17">
        <v>30000</v>
      </c>
      <c r="D11" s="18">
        <f>C11*0.8</f>
        <v>24000</v>
      </c>
      <c r="E11" s="2"/>
      <c r="F11" s="2"/>
      <c r="G11" s="19"/>
      <c r="H11" s="19"/>
      <c r="I11" s="32" t="s">
        <v>22</v>
      </c>
      <c r="J11" s="33"/>
      <c r="K11" s="16"/>
      <c r="L11" s="16"/>
      <c r="M11" s="16"/>
    </row>
    <row r="12" spans="1:13" ht="20.100000000000001" customHeight="1" x14ac:dyDescent="0.15">
      <c r="A12" s="16" t="s">
        <v>23</v>
      </c>
      <c r="B12" s="16" t="s">
        <v>1</v>
      </c>
      <c r="C12" s="16" t="s">
        <v>24</v>
      </c>
      <c r="D12" s="16" t="s">
        <v>25</v>
      </c>
      <c r="E12" s="16" t="s">
        <v>26</v>
      </c>
      <c r="F12" s="16" t="s">
        <v>27</v>
      </c>
      <c r="G12" s="16" t="s">
        <v>28</v>
      </c>
      <c r="H12" s="16" t="s">
        <v>29</v>
      </c>
      <c r="I12" s="34" t="s">
        <v>30</v>
      </c>
      <c r="J12" s="34" t="s">
        <v>31</v>
      </c>
      <c r="K12" s="16" t="s">
        <v>32</v>
      </c>
      <c r="L12" s="16" t="s">
        <v>33</v>
      </c>
      <c r="M12" s="16" t="s">
        <v>20</v>
      </c>
    </row>
    <row r="13" spans="1:13" ht="20.100000000000001" customHeight="1" x14ac:dyDescent="0.15">
      <c r="A13" s="20" t="s">
        <v>34</v>
      </c>
      <c r="B13" s="21" t="s">
        <v>44</v>
      </c>
      <c r="C13" s="20">
        <v>45</v>
      </c>
      <c r="D13" s="22">
        <v>62.073929961089497</v>
      </c>
      <c r="E13" s="23">
        <v>65.955555555555506</v>
      </c>
      <c r="F13" s="24">
        <f>E13/D13</f>
        <v>1.0625322997416</v>
      </c>
      <c r="G13" s="25">
        <v>1</v>
      </c>
      <c r="H13" s="26" t="s">
        <v>45</v>
      </c>
      <c r="I13" s="16">
        <v>7</v>
      </c>
      <c r="J13" s="16">
        <v>7</v>
      </c>
      <c r="K13" s="16">
        <f>$D$11*0.4*SUM(I13:J13)/SUM($I$13:$J$17)</f>
        <v>1920</v>
      </c>
      <c r="L13" s="35">
        <f>$D$11*0.6*0.7*E13/SUM($E$13:$E$17)+$D$11*0.6*0.3*F13/SUM($F$13:$F$17)</f>
        <v>3046.0015599757098</v>
      </c>
      <c r="M13" s="35">
        <f>SUM(K13:L13)</f>
        <v>4966.0015599757098</v>
      </c>
    </row>
    <row r="14" spans="1:13" ht="20.100000000000001" customHeight="1" x14ac:dyDescent="0.15">
      <c r="A14" s="20" t="s">
        <v>37</v>
      </c>
      <c r="B14" s="21" t="s">
        <v>44</v>
      </c>
      <c r="C14" s="20">
        <v>47</v>
      </c>
      <c r="D14" s="22">
        <v>62.073929961089497</v>
      </c>
      <c r="E14" s="23">
        <v>65.978723404255305</v>
      </c>
      <c r="F14" s="24">
        <f>E14/D14</f>
        <v>1.06290552967427</v>
      </c>
      <c r="G14" s="25">
        <v>2</v>
      </c>
      <c r="H14" s="26" t="s">
        <v>47</v>
      </c>
      <c r="I14" s="16">
        <v>7</v>
      </c>
      <c r="J14" s="16">
        <v>7</v>
      </c>
      <c r="K14" s="16">
        <f>$D$11*0.4*SUM(I14:J14)/SUM($I$13:$J$17)</f>
        <v>1920</v>
      </c>
      <c r="L14" s="35">
        <f>$D$11*0.6*0.7*E14/SUM($E$13:$E$17)+$D$11*0.6*0.3*F14/SUM($F$13:$F$17)</f>
        <v>3047.07151235025</v>
      </c>
      <c r="M14" s="35">
        <f>SUM(K14:L14)</f>
        <v>4967.0715123502496</v>
      </c>
    </row>
    <row r="15" spans="1:13" ht="20.100000000000001" customHeight="1" x14ac:dyDescent="0.15">
      <c r="A15" s="20" t="s">
        <v>38</v>
      </c>
      <c r="B15" s="21" t="s">
        <v>44</v>
      </c>
      <c r="C15" s="20">
        <v>58</v>
      </c>
      <c r="D15" s="22">
        <v>62.073929961089497</v>
      </c>
      <c r="E15" s="23">
        <v>58.258620689655203</v>
      </c>
      <c r="F15" s="24">
        <f>E15/D15</f>
        <v>0.93853604445818295</v>
      </c>
      <c r="G15" s="25">
        <v>3</v>
      </c>
      <c r="H15" s="26" t="s">
        <v>45</v>
      </c>
      <c r="I15" s="16">
        <v>7</v>
      </c>
      <c r="J15" s="16">
        <v>7</v>
      </c>
      <c r="K15" s="16">
        <f>$D$11*0.4*SUM(I15:J15)/SUM($I$13:$J$17)</f>
        <v>1920</v>
      </c>
      <c r="L15" s="35">
        <f>$D$11*0.6*0.7*E15/SUM($E$13:$E$17)+$D$11*0.6*0.3*F15/SUM($F$13:$F$17)</f>
        <v>2690.5368017596102</v>
      </c>
      <c r="M15" s="35">
        <f>SUM(K15:L15)</f>
        <v>4610.5368017596102</v>
      </c>
    </row>
    <row r="16" spans="1:13" ht="20.100000000000001" customHeight="1" x14ac:dyDescent="0.15">
      <c r="A16" s="20" t="s">
        <v>40</v>
      </c>
      <c r="B16" s="21" t="s">
        <v>44</v>
      </c>
      <c r="C16" s="20">
        <v>56</v>
      </c>
      <c r="D16" s="22">
        <v>62.073929961089497</v>
      </c>
      <c r="E16" s="23">
        <v>61.230769230769198</v>
      </c>
      <c r="F16" s="24">
        <f>E16/D16</f>
        <v>0.986416830207966</v>
      </c>
      <c r="G16" s="25">
        <v>4</v>
      </c>
      <c r="H16" s="26" t="s">
        <v>99</v>
      </c>
      <c r="I16" s="16">
        <v>7</v>
      </c>
      <c r="J16" s="16">
        <v>7</v>
      </c>
      <c r="K16" s="16">
        <f>$D$11*0.4*SUM(I16:J16)/SUM($I$13:$J$17)</f>
        <v>1920</v>
      </c>
      <c r="L16" s="35">
        <f>$D$11*0.6*0.7*E16/SUM($E$13:$E$17)+$D$11*0.6*0.3*F16/SUM($F$13:$F$17)</f>
        <v>2827.79846253187</v>
      </c>
      <c r="M16" s="35">
        <f>SUM(K16:L16)</f>
        <v>4747.7984625318704</v>
      </c>
    </row>
    <row r="17" spans="1:13" ht="20.100000000000001" customHeight="1" x14ac:dyDescent="0.15">
      <c r="A17" s="20" t="s">
        <v>41</v>
      </c>
      <c r="B17" s="21" t="s">
        <v>44</v>
      </c>
      <c r="C17" s="20">
        <v>55</v>
      </c>
      <c r="D17" s="22">
        <v>62.073929961089497</v>
      </c>
      <c r="E17" s="23">
        <v>60.381818181818197</v>
      </c>
      <c r="F17" s="24">
        <f>E17/D17</f>
        <v>0.97274037940997105</v>
      </c>
      <c r="G17" s="25">
        <v>5</v>
      </c>
      <c r="H17" s="26" t="s">
        <v>47</v>
      </c>
      <c r="I17" s="16">
        <v>7</v>
      </c>
      <c r="J17" s="16">
        <v>7</v>
      </c>
      <c r="K17" s="16">
        <f>$D$11*0.4*SUM(I17:J17)/SUM($I$13:$J$17)</f>
        <v>1920</v>
      </c>
      <c r="L17" s="35">
        <f>$D$11*0.6*0.7*E17/SUM($E$13:$E$17)+$D$11*0.6*0.3*F17/SUM($F$13:$F$17)</f>
        <v>2788.59166338256</v>
      </c>
      <c r="M17" s="35">
        <f t="shared" ref="M17:M27" si="0">SUM(K17:L17)</f>
        <v>4708.59166338256</v>
      </c>
    </row>
    <row r="18" spans="1:13" ht="20.100000000000001" customHeight="1" x14ac:dyDescent="0.15">
      <c r="A18" s="2"/>
      <c r="B18" s="2"/>
      <c r="C18" s="2"/>
      <c r="D18" s="27"/>
      <c r="E18" s="27"/>
      <c r="F18" s="28"/>
      <c r="G18" s="14"/>
      <c r="H18" s="2"/>
      <c r="I18" s="19"/>
      <c r="J18" s="16" t="s">
        <v>20</v>
      </c>
      <c r="K18" s="36">
        <f>SUM(K13:K17)</f>
        <v>9600</v>
      </c>
      <c r="L18" s="36">
        <f>SUM(L13:L17)</f>
        <v>14400</v>
      </c>
      <c r="M18" s="36">
        <f t="shared" si="0"/>
        <v>24000</v>
      </c>
    </row>
    <row r="19" spans="1:13" ht="20.100000000000001" customHeight="1" x14ac:dyDescent="0.15">
      <c r="A19" s="2"/>
      <c r="B19" s="2" t="s">
        <v>2</v>
      </c>
      <c r="C19" s="2" t="s">
        <v>3</v>
      </c>
      <c r="D19" s="5" t="s">
        <v>4</v>
      </c>
      <c r="E19" s="12"/>
      <c r="F19" s="13"/>
      <c r="G19" s="14"/>
      <c r="H19" s="2"/>
      <c r="I19" s="19"/>
      <c r="J19" s="19"/>
      <c r="K19" s="2"/>
      <c r="L19" s="2"/>
      <c r="M19" s="2"/>
    </row>
    <row r="20" spans="1:13" ht="20.100000000000001" customHeight="1" x14ac:dyDescent="0.15">
      <c r="A20" s="15" t="s">
        <v>21</v>
      </c>
      <c r="B20" s="16" t="s">
        <v>6</v>
      </c>
      <c r="C20" s="17">
        <v>18000</v>
      </c>
      <c r="D20" s="18">
        <f>C20*0.8</f>
        <v>14400</v>
      </c>
      <c r="E20" s="2"/>
      <c r="F20" s="2"/>
      <c r="G20" s="19"/>
      <c r="H20" s="19"/>
      <c r="I20" s="32" t="s">
        <v>22</v>
      </c>
      <c r="J20" s="33"/>
      <c r="K20" s="16"/>
      <c r="L20" s="16"/>
      <c r="M20" s="16"/>
    </row>
    <row r="21" spans="1:13" ht="20.100000000000001" customHeight="1" x14ac:dyDescent="0.15">
      <c r="A21" s="16" t="s">
        <v>23</v>
      </c>
      <c r="B21" s="16" t="s">
        <v>1</v>
      </c>
      <c r="C21" s="16" t="s">
        <v>24</v>
      </c>
      <c r="D21" s="16" t="s">
        <v>25</v>
      </c>
      <c r="E21" s="16" t="s">
        <v>26</v>
      </c>
      <c r="F21" s="16" t="s">
        <v>27</v>
      </c>
      <c r="G21" s="16" t="s">
        <v>28</v>
      </c>
      <c r="H21" s="16" t="s">
        <v>29</v>
      </c>
      <c r="I21" s="34" t="s">
        <v>30</v>
      </c>
      <c r="J21" s="34" t="s">
        <v>31</v>
      </c>
      <c r="K21" s="16" t="s">
        <v>32</v>
      </c>
      <c r="L21" s="16" t="s">
        <v>33</v>
      </c>
      <c r="M21" s="16" t="s">
        <v>20</v>
      </c>
    </row>
    <row r="22" spans="1:13" ht="20.100000000000001" customHeight="1" x14ac:dyDescent="0.15">
      <c r="A22" s="20" t="s">
        <v>34</v>
      </c>
      <c r="B22" s="21" t="s">
        <v>35</v>
      </c>
      <c r="C22" s="20">
        <v>45</v>
      </c>
      <c r="D22" s="22">
        <v>62.1</v>
      </c>
      <c r="E22" s="23">
        <v>65.955555555555506</v>
      </c>
      <c r="F22" s="24">
        <f t="shared" ref="F22:F26" si="1">E22/D22</f>
        <v>1.0620862408302001</v>
      </c>
      <c r="G22" s="25">
        <v>1</v>
      </c>
      <c r="H22" s="26" t="s">
        <v>36</v>
      </c>
      <c r="I22" s="16">
        <v>6</v>
      </c>
      <c r="J22" s="16">
        <v>6</v>
      </c>
      <c r="K22" s="16">
        <f>$D$20*0.4*SUM(I22:J22)/SUM($I$22:$J$26)</f>
        <v>1152</v>
      </c>
      <c r="L22" s="35">
        <f>$D$20*0.6*0.7*E22/SUM($E$22:$E$26)+$D$20*0.6*0.3*F22/SUM($F$22:$F$26)</f>
        <v>1827.6009359854199</v>
      </c>
      <c r="M22" s="35">
        <f t="shared" si="0"/>
        <v>2979.6009359854202</v>
      </c>
    </row>
    <row r="23" spans="1:13" ht="20.100000000000001" customHeight="1" x14ac:dyDescent="0.15">
      <c r="A23" s="20" t="s">
        <v>37</v>
      </c>
      <c r="B23" s="21" t="s">
        <v>35</v>
      </c>
      <c r="C23" s="20">
        <v>47</v>
      </c>
      <c r="D23" s="22">
        <v>62.1</v>
      </c>
      <c r="E23" s="23">
        <v>65.978723404255305</v>
      </c>
      <c r="F23" s="24">
        <f t="shared" si="1"/>
        <v>1.0624593140781899</v>
      </c>
      <c r="G23" s="25">
        <v>2</v>
      </c>
      <c r="H23" s="26" t="s">
        <v>36</v>
      </c>
      <c r="I23" s="16">
        <v>6</v>
      </c>
      <c r="J23" s="16">
        <v>6</v>
      </c>
      <c r="K23" s="16">
        <f>$D$20*0.4*SUM(I23:J23)/SUM($I$22:$J$26)</f>
        <v>1152</v>
      </c>
      <c r="L23" s="35">
        <f>$D$20*0.6*0.7*E23/SUM($E$22:$E$26)+$D$20*0.6*0.3*F23/SUM($F$22:$F$26)</f>
        <v>1828.2429074101501</v>
      </c>
      <c r="M23" s="35">
        <f t="shared" si="0"/>
        <v>2980.2429074101501</v>
      </c>
    </row>
    <row r="24" spans="1:13" ht="20.100000000000001" customHeight="1" x14ac:dyDescent="0.15">
      <c r="A24" s="20" t="s">
        <v>38</v>
      </c>
      <c r="B24" s="21" t="s">
        <v>35</v>
      </c>
      <c r="C24" s="20">
        <v>58</v>
      </c>
      <c r="D24" s="22">
        <v>62.1</v>
      </c>
      <c r="E24" s="23">
        <v>58.258620689655203</v>
      </c>
      <c r="F24" s="24">
        <f t="shared" si="1"/>
        <v>0.93814204009106605</v>
      </c>
      <c r="G24" s="25">
        <v>3</v>
      </c>
      <c r="H24" s="26" t="s">
        <v>39</v>
      </c>
      <c r="I24" s="16">
        <v>6</v>
      </c>
      <c r="J24" s="16">
        <v>6</v>
      </c>
      <c r="K24" s="16">
        <f>$D$20*0.4*SUM(I24:J24)/SUM($I$22:$J$26)</f>
        <v>1152</v>
      </c>
      <c r="L24" s="35">
        <f>$D$20*0.6*0.7*E24/SUM($E$22:$E$26)+$D$20*0.6*0.3*F24/SUM($F$22:$F$26)</f>
        <v>1614.32208105577</v>
      </c>
      <c r="M24" s="35">
        <f t="shared" si="0"/>
        <v>2766.32208105577</v>
      </c>
    </row>
    <row r="25" spans="1:13" ht="20.100000000000001" customHeight="1" x14ac:dyDescent="0.15">
      <c r="A25" s="20" t="s">
        <v>40</v>
      </c>
      <c r="B25" s="21" t="s">
        <v>35</v>
      </c>
      <c r="C25" s="20">
        <v>56</v>
      </c>
      <c r="D25" s="22">
        <v>62.1</v>
      </c>
      <c r="E25" s="23">
        <v>61.230769230769198</v>
      </c>
      <c r="F25" s="24">
        <f t="shared" si="1"/>
        <v>0.98600272513315901</v>
      </c>
      <c r="G25" s="25">
        <v>4</v>
      </c>
      <c r="H25" s="26" t="s">
        <v>36</v>
      </c>
      <c r="I25" s="16">
        <v>6</v>
      </c>
      <c r="J25" s="16">
        <v>6</v>
      </c>
      <c r="K25" s="16">
        <f>$D$20*0.4*SUM(I25:J25)/SUM($I$22:$J$26)</f>
        <v>1152</v>
      </c>
      <c r="L25" s="35">
        <f>$D$20*0.6*0.7*E25/SUM($E$22:$E$26)+$D$20*0.6*0.3*F25/SUM($F$22:$F$26)</f>
        <v>1696.67907751912</v>
      </c>
      <c r="M25" s="35">
        <f t="shared" si="0"/>
        <v>2848.6790775191198</v>
      </c>
    </row>
    <row r="26" spans="1:13" ht="20.100000000000001" customHeight="1" x14ac:dyDescent="0.15">
      <c r="A26" s="20" t="s">
        <v>41</v>
      </c>
      <c r="B26" s="21" t="s">
        <v>35</v>
      </c>
      <c r="C26" s="20">
        <v>55</v>
      </c>
      <c r="D26" s="22">
        <v>62.1</v>
      </c>
      <c r="E26" s="23">
        <v>60.381818181818197</v>
      </c>
      <c r="F26" s="24">
        <f t="shared" si="1"/>
        <v>0.97233201581027695</v>
      </c>
      <c r="G26" s="25">
        <v>5</v>
      </c>
      <c r="H26" s="26" t="s">
        <v>39</v>
      </c>
      <c r="I26" s="16">
        <v>6</v>
      </c>
      <c r="J26" s="16">
        <v>6</v>
      </c>
      <c r="K26" s="16">
        <f>$D$20*0.4*SUM(I26:J26)/SUM($I$22:$J$26)</f>
        <v>1152</v>
      </c>
      <c r="L26" s="35">
        <f>$D$20*0.6*0.7*E26/SUM($E$22:$E$26)+$D$20*0.6*0.3*F26/SUM($F$22:$F$26)</f>
        <v>1673.1549980295399</v>
      </c>
      <c r="M26" s="35">
        <f t="shared" si="0"/>
        <v>2825.1549980295399</v>
      </c>
    </row>
    <row r="27" spans="1:13" ht="20.100000000000001" customHeight="1" x14ac:dyDescent="0.15">
      <c r="A27" s="2"/>
      <c r="B27" s="2"/>
      <c r="C27" s="2"/>
      <c r="D27" s="27"/>
      <c r="E27" s="27"/>
      <c r="F27" s="28"/>
      <c r="G27" s="14"/>
      <c r="H27" s="2"/>
      <c r="I27" s="19"/>
      <c r="J27" s="16" t="s">
        <v>20</v>
      </c>
      <c r="K27" s="36">
        <f>SUM(K22:K26)</f>
        <v>5760</v>
      </c>
      <c r="L27" s="36">
        <f>SUM(L22:L26)</f>
        <v>8640</v>
      </c>
      <c r="M27" s="36">
        <f t="shared" si="0"/>
        <v>14400</v>
      </c>
    </row>
    <row r="28" spans="1:13" ht="20.100000000000001" customHeight="1" x14ac:dyDescent="0.15">
      <c r="A28" s="16" t="s">
        <v>23</v>
      </c>
      <c r="B28" s="16" t="s">
        <v>1</v>
      </c>
      <c r="C28" s="16" t="s">
        <v>24</v>
      </c>
      <c r="D28" s="16" t="s">
        <v>25</v>
      </c>
      <c r="E28" s="16" t="s">
        <v>26</v>
      </c>
      <c r="F28" s="16" t="s">
        <v>27</v>
      </c>
      <c r="G28" s="16" t="s">
        <v>28</v>
      </c>
      <c r="H28" s="16" t="s">
        <v>29</v>
      </c>
      <c r="I28" s="34" t="s">
        <v>30</v>
      </c>
      <c r="J28" s="34" t="s">
        <v>31</v>
      </c>
      <c r="K28" s="16" t="s">
        <v>32</v>
      </c>
      <c r="L28" s="16" t="s">
        <v>33</v>
      </c>
      <c r="M28" s="16" t="s">
        <v>20</v>
      </c>
    </row>
    <row r="29" spans="1:13" ht="20.100000000000001" customHeight="1" x14ac:dyDescent="0.15">
      <c r="A29" s="29" t="s">
        <v>74</v>
      </c>
      <c r="B29" s="21" t="s">
        <v>59</v>
      </c>
      <c r="C29" s="20">
        <v>32</v>
      </c>
      <c r="D29" s="30">
        <v>98.9</v>
      </c>
      <c r="E29" s="30">
        <v>104.953125</v>
      </c>
      <c r="F29" s="24">
        <f t="shared" ref="F29:F36" si="2">E29/D29</f>
        <v>1.0612044994944401</v>
      </c>
      <c r="G29" s="16">
        <v>1</v>
      </c>
      <c r="H29" s="31" t="s">
        <v>75</v>
      </c>
      <c r="I29" s="16">
        <v>7</v>
      </c>
      <c r="J29" s="16">
        <v>7</v>
      </c>
      <c r="K29" s="16">
        <f t="shared" ref="K29:K36" si="3">$D$27*0.4*SUM(I29:J29)/SUM($I$29:$J$36)</f>
        <v>0</v>
      </c>
      <c r="L29" s="35">
        <f>$D$27*0.6*0.7*E29/SUM($E$29:$E$36)+$D$27*0.6*0.3*F29/SUM($F$29:$F$36)</f>
        <v>0</v>
      </c>
      <c r="M29" s="35">
        <f t="shared" ref="M29:M37" si="4">SUM(K29:L29)</f>
        <v>0</v>
      </c>
    </row>
    <row r="30" spans="1:13" ht="20.100000000000001" customHeight="1" x14ac:dyDescent="0.15">
      <c r="A30" s="29" t="s">
        <v>76</v>
      </c>
      <c r="B30" s="21" t="s">
        <v>59</v>
      </c>
      <c r="C30" s="20">
        <v>41</v>
      </c>
      <c r="D30" s="30">
        <v>98.9</v>
      </c>
      <c r="E30" s="30">
        <v>104.878048780488</v>
      </c>
      <c r="F30" s="24">
        <f t="shared" si="2"/>
        <v>1.0604453870625701</v>
      </c>
      <c r="G30" s="16">
        <v>2</v>
      </c>
      <c r="H30" s="26" t="s">
        <v>77</v>
      </c>
      <c r="I30" s="16">
        <v>7</v>
      </c>
      <c r="J30" s="16">
        <v>7</v>
      </c>
      <c r="K30" s="16">
        <f t="shared" si="3"/>
        <v>0</v>
      </c>
      <c r="L30" s="35">
        <f t="shared" ref="L30:L36" si="5">$D$27*0.6*0.7*E30/SUM($E$29:$E$36)+$D$27*0.6*0.3*F30/SUM($F$29:$F$36)</f>
        <v>0</v>
      </c>
      <c r="M30" s="35">
        <f t="shared" si="4"/>
        <v>0</v>
      </c>
    </row>
    <row r="31" spans="1:13" ht="20.100000000000001" customHeight="1" x14ac:dyDescent="0.15">
      <c r="A31" s="29" t="s">
        <v>78</v>
      </c>
      <c r="B31" s="21" t="s">
        <v>59</v>
      </c>
      <c r="C31" s="20">
        <v>44</v>
      </c>
      <c r="D31" s="30">
        <v>98.9</v>
      </c>
      <c r="E31" s="30">
        <v>103.71590909090899</v>
      </c>
      <c r="F31" s="24">
        <f t="shared" si="2"/>
        <v>1.04869473297178</v>
      </c>
      <c r="G31" s="16">
        <v>3</v>
      </c>
      <c r="H31" s="26" t="s">
        <v>118</v>
      </c>
      <c r="I31" s="16">
        <v>7</v>
      </c>
      <c r="J31" s="16">
        <v>7</v>
      </c>
      <c r="K31" s="16">
        <f t="shared" si="3"/>
        <v>0</v>
      </c>
      <c r="L31" s="35">
        <f t="shared" si="5"/>
        <v>0</v>
      </c>
      <c r="M31" s="35">
        <f t="shared" si="4"/>
        <v>0</v>
      </c>
    </row>
    <row r="32" spans="1:13" ht="20.100000000000001" customHeight="1" x14ac:dyDescent="0.15">
      <c r="A32" s="29" t="s">
        <v>84</v>
      </c>
      <c r="B32" s="21" t="s">
        <v>59</v>
      </c>
      <c r="C32" s="20">
        <v>46</v>
      </c>
      <c r="D32" s="30">
        <v>98.9</v>
      </c>
      <c r="E32" s="30">
        <v>97.288888888888906</v>
      </c>
      <c r="F32" s="24">
        <f t="shared" si="2"/>
        <v>0.98370969553982701</v>
      </c>
      <c r="G32" s="16">
        <v>4</v>
      </c>
      <c r="H32" s="26" t="s">
        <v>77</v>
      </c>
      <c r="I32" s="16">
        <v>7</v>
      </c>
      <c r="J32" s="16">
        <v>7</v>
      </c>
      <c r="K32" s="16">
        <f t="shared" si="3"/>
        <v>0</v>
      </c>
      <c r="L32" s="35">
        <f t="shared" si="5"/>
        <v>0</v>
      </c>
      <c r="M32" s="35">
        <f t="shared" si="4"/>
        <v>0</v>
      </c>
    </row>
    <row r="33" spans="1:13" ht="20.100000000000001" customHeight="1" x14ac:dyDescent="0.15">
      <c r="A33" s="29" t="s">
        <v>119</v>
      </c>
      <c r="B33" s="21" t="s">
        <v>59</v>
      </c>
      <c r="C33" s="20">
        <v>50</v>
      </c>
      <c r="D33" s="30">
        <v>98.9</v>
      </c>
      <c r="E33" s="30">
        <v>93.122222222222206</v>
      </c>
      <c r="F33" s="24">
        <f t="shared" si="2"/>
        <v>0.94157959779800005</v>
      </c>
      <c r="G33" s="16">
        <v>5</v>
      </c>
      <c r="H33" s="26" t="s">
        <v>120</v>
      </c>
      <c r="I33" s="16">
        <v>7</v>
      </c>
      <c r="J33" s="16">
        <v>7</v>
      </c>
      <c r="K33" s="16">
        <f t="shared" si="3"/>
        <v>0</v>
      </c>
      <c r="L33" s="35">
        <f t="shared" si="5"/>
        <v>0</v>
      </c>
      <c r="M33" s="35">
        <f t="shared" si="4"/>
        <v>0</v>
      </c>
    </row>
    <row r="34" spans="1:13" ht="20.100000000000001" customHeight="1" x14ac:dyDescent="0.15">
      <c r="A34" s="29" t="s">
        <v>86</v>
      </c>
      <c r="B34" s="21" t="s">
        <v>59</v>
      </c>
      <c r="C34" s="21">
        <v>45</v>
      </c>
      <c r="D34" s="30">
        <v>98.9</v>
      </c>
      <c r="E34" s="30">
        <v>94.163265306122497</v>
      </c>
      <c r="F34" s="24">
        <f t="shared" si="2"/>
        <v>0.95210581704876096</v>
      </c>
      <c r="G34" s="16">
        <v>6</v>
      </c>
      <c r="H34" s="26" t="s">
        <v>60</v>
      </c>
      <c r="I34" s="16">
        <v>7</v>
      </c>
      <c r="J34" s="16">
        <v>7</v>
      </c>
      <c r="K34" s="16">
        <f t="shared" si="3"/>
        <v>0</v>
      </c>
      <c r="L34" s="35">
        <f t="shared" si="5"/>
        <v>0</v>
      </c>
      <c r="M34" s="35">
        <f t="shared" si="4"/>
        <v>0</v>
      </c>
    </row>
    <row r="35" spans="1:13" ht="20.100000000000001" customHeight="1" x14ac:dyDescent="0.15">
      <c r="A35" s="29" t="s">
        <v>121</v>
      </c>
      <c r="B35" s="21" t="s">
        <v>59</v>
      </c>
      <c r="C35" s="21">
        <v>50</v>
      </c>
      <c r="D35" s="30">
        <v>98.9</v>
      </c>
      <c r="E35" s="30">
        <v>95.730769230769198</v>
      </c>
      <c r="F35" s="24">
        <f t="shared" si="2"/>
        <v>0.96795519950221598</v>
      </c>
      <c r="G35" s="16">
        <v>7</v>
      </c>
      <c r="H35" s="26" t="s">
        <v>75</v>
      </c>
      <c r="I35" s="16">
        <v>7</v>
      </c>
      <c r="J35" s="16">
        <v>7</v>
      </c>
      <c r="K35" s="16">
        <f t="shared" si="3"/>
        <v>0</v>
      </c>
      <c r="L35" s="35">
        <f t="shared" si="5"/>
        <v>0</v>
      </c>
      <c r="M35" s="35">
        <f t="shared" si="4"/>
        <v>0</v>
      </c>
    </row>
    <row r="36" spans="1:13" ht="20.100000000000001" customHeight="1" x14ac:dyDescent="0.15">
      <c r="A36" s="29" t="s">
        <v>104</v>
      </c>
      <c r="B36" s="21" t="s">
        <v>59</v>
      </c>
      <c r="C36" s="21">
        <v>38</v>
      </c>
      <c r="D36" s="30">
        <v>98.9</v>
      </c>
      <c r="E36" s="30">
        <v>99.881578947368396</v>
      </c>
      <c r="F36" s="24">
        <f t="shared" si="2"/>
        <v>1.0099249640785499</v>
      </c>
      <c r="G36" s="16">
        <v>8</v>
      </c>
      <c r="H36" s="26" t="s">
        <v>75</v>
      </c>
      <c r="I36" s="16">
        <v>7</v>
      </c>
      <c r="J36" s="16">
        <v>7</v>
      </c>
      <c r="K36" s="16">
        <f t="shared" si="3"/>
        <v>0</v>
      </c>
      <c r="L36" s="35">
        <f t="shared" si="5"/>
        <v>0</v>
      </c>
      <c r="M36" s="35">
        <f t="shared" si="4"/>
        <v>0</v>
      </c>
    </row>
    <row r="37" spans="1:13" ht="20.100000000000001" customHeight="1" x14ac:dyDescent="0.15">
      <c r="A37" s="2"/>
      <c r="B37" s="2"/>
      <c r="C37" s="2"/>
      <c r="D37" s="12"/>
      <c r="E37" s="12"/>
      <c r="F37" s="13"/>
      <c r="G37" s="14"/>
      <c r="H37" s="2"/>
      <c r="I37" s="19"/>
      <c r="J37" s="16" t="s">
        <v>20</v>
      </c>
      <c r="K37" s="36">
        <f>SUM(K29:K36)</f>
        <v>0</v>
      </c>
      <c r="L37" s="36">
        <f>SUM(L29:L36)</f>
        <v>0</v>
      </c>
      <c r="M37" s="36">
        <f t="shared" si="4"/>
        <v>0</v>
      </c>
    </row>
    <row r="38" spans="1:13" ht="20.100000000000001" customHeight="1" x14ac:dyDescent="0.15">
      <c r="A38" s="2"/>
      <c r="B38" s="2" t="s">
        <v>2</v>
      </c>
      <c r="C38" s="2" t="s">
        <v>3</v>
      </c>
      <c r="D38" s="5" t="s">
        <v>4</v>
      </c>
      <c r="E38" s="12"/>
      <c r="F38" s="28"/>
      <c r="G38" s="14"/>
      <c r="H38" s="2"/>
      <c r="I38" s="19"/>
      <c r="J38" s="19"/>
      <c r="K38" s="2"/>
      <c r="L38" s="2"/>
      <c r="M38" s="2"/>
    </row>
    <row r="39" spans="1:13" ht="20.100000000000001" customHeight="1" x14ac:dyDescent="0.15">
      <c r="A39" s="15" t="s">
        <v>122</v>
      </c>
      <c r="B39" s="16" t="s">
        <v>6</v>
      </c>
      <c r="C39" s="17">
        <f>6000*8</f>
        <v>48000</v>
      </c>
      <c r="D39" s="18">
        <f>C39*0.8</f>
        <v>38400</v>
      </c>
      <c r="E39" s="2"/>
      <c r="F39" s="2"/>
      <c r="G39" s="19"/>
      <c r="H39" s="2"/>
      <c r="I39" s="32" t="s">
        <v>22</v>
      </c>
      <c r="J39" s="33"/>
      <c r="K39" s="16"/>
      <c r="L39" s="16"/>
      <c r="M39" s="16"/>
    </row>
    <row r="40" spans="1:13" ht="20.100000000000001" customHeight="1" x14ac:dyDescent="0.15">
      <c r="A40" s="16" t="s">
        <v>23</v>
      </c>
      <c r="B40" s="16" t="s">
        <v>1</v>
      </c>
      <c r="C40" s="16" t="s">
        <v>24</v>
      </c>
      <c r="D40" s="16" t="s">
        <v>25</v>
      </c>
      <c r="E40" s="16" t="s">
        <v>26</v>
      </c>
      <c r="F40" s="16" t="s">
        <v>27</v>
      </c>
      <c r="G40" s="16" t="s">
        <v>28</v>
      </c>
      <c r="H40" s="16" t="s">
        <v>29</v>
      </c>
      <c r="I40" s="34" t="s">
        <v>30</v>
      </c>
      <c r="J40" s="34" t="s">
        <v>31</v>
      </c>
      <c r="K40" s="16" t="s">
        <v>32</v>
      </c>
      <c r="L40" s="16" t="s">
        <v>33</v>
      </c>
      <c r="M40" s="16" t="s">
        <v>20</v>
      </c>
    </row>
    <row r="41" spans="1:13" ht="20.100000000000001" customHeight="1" x14ac:dyDescent="0.15">
      <c r="A41" s="29" t="s">
        <v>74</v>
      </c>
      <c r="B41" s="21" t="s">
        <v>65</v>
      </c>
      <c r="C41" s="20">
        <v>32</v>
      </c>
      <c r="D41" s="30">
        <v>70.099999999999994</v>
      </c>
      <c r="E41" s="30">
        <v>84.25</v>
      </c>
      <c r="F41" s="24">
        <f t="shared" ref="F41:F48" si="6">E41/D41</f>
        <v>1.2018544935805999</v>
      </c>
      <c r="G41" s="16">
        <v>1</v>
      </c>
      <c r="H41" s="31" t="s">
        <v>82</v>
      </c>
      <c r="I41" s="16">
        <v>7</v>
      </c>
      <c r="J41" s="16">
        <v>7</v>
      </c>
      <c r="K41" s="16">
        <f t="shared" ref="K41:K48" si="7">$D$27*0.4*SUM(I41:J41)/SUM($I$29:$J$36)</f>
        <v>0</v>
      </c>
      <c r="L41" s="35">
        <f>$D$39*0.6*0.7*E41/SUM($E$41:$E$48)+$D$39*0.6*0.3*F41/SUM($F$41:$F$48)</f>
        <v>3488.1259853019401</v>
      </c>
      <c r="M41" s="35">
        <f t="shared" ref="M41:M49" si="8">SUM(K41:L41)</f>
        <v>3488.1259853019401</v>
      </c>
    </row>
    <row r="42" spans="1:13" ht="20.100000000000001" customHeight="1" x14ac:dyDescent="0.15">
      <c r="A42" s="29" t="s">
        <v>76</v>
      </c>
      <c r="B42" s="21" t="s">
        <v>65</v>
      </c>
      <c r="C42" s="20">
        <v>41</v>
      </c>
      <c r="D42" s="30">
        <v>71.099999999999994</v>
      </c>
      <c r="E42" s="30">
        <v>76.682926829268297</v>
      </c>
      <c r="F42" s="24">
        <f t="shared" si="6"/>
        <v>1.0785221776268401</v>
      </c>
      <c r="G42" s="16">
        <v>2</v>
      </c>
      <c r="H42" s="26" t="s">
        <v>83</v>
      </c>
      <c r="I42" s="16">
        <v>7</v>
      </c>
      <c r="J42" s="16">
        <v>7</v>
      </c>
      <c r="K42" s="16">
        <f t="shared" si="7"/>
        <v>0</v>
      </c>
      <c r="L42" s="35">
        <f t="shared" ref="L42:L48" si="9">$D$39*0.6*0.7*E42/SUM($E$41:$E$48)+$D$39*0.6*0.3*F42/SUM($F$41:$F$48)</f>
        <v>3161.01387770867</v>
      </c>
      <c r="M42" s="35">
        <f t="shared" si="8"/>
        <v>3161.01387770867</v>
      </c>
    </row>
    <row r="43" spans="1:13" ht="20.100000000000001" customHeight="1" x14ac:dyDescent="0.15">
      <c r="A43" s="29" t="s">
        <v>78</v>
      </c>
      <c r="B43" s="21" t="s">
        <v>65</v>
      </c>
      <c r="C43" s="20">
        <v>44</v>
      </c>
      <c r="D43" s="30">
        <v>72.099999999999994</v>
      </c>
      <c r="E43" s="30">
        <v>77.272727272727295</v>
      </c>
      <c r="F43" s="24">
        <f t="shared" si="6"/>
        <v>1.0717437901903899</v>
      </c>
      <c r="G43" s="16">
        <v>3</v>
      </c>
      <c r="H43" s="26" t="s">
        <v>67</v>
      </c>
      <c r="I43" s="16">
        <v>7</v>
      </c>
      <c r="J43" s="16">
        <v>7</v>
      </c>
      <c r="K43" s="16">
        <f t="shared" si="7"/>
        <v>0</v>
      </c>
      <c r="L43" s="35">
        <f t="shared" si="9"/>
        <v>3171.78708377047</v>
      </c>
      <c r="M43" s="35">
        <f t="shared" si="8"/>
        <v>3171.78708377047</v>
      </c>
    </row>
    <row r="44" spans="1:13" ht="20.100000000000001" customHeight="1" x14ac:dyDescent="0.15">
      <c r="A44" s="29" t="s">
        <v>84</v>
      </c>
      <c r="B44" s="21" t="s">
        <v>65</v>
      </c>
      <c r="C44" s="20">
        <v>46</v>
      </c>
      <c r="D44" s="30">
        <v>73.099999999999994</v>
      </c>
      <c r="E44" s="30">
        <v>68.511111111111106</v>
      </c>
      <c r="F44" s="24">
        <f t="shared" si="6"/>
        <v>0.93722450220398201</v>
      </c>
      <c r="G44" s="16">
        <v>4</v>
      </c>
      <c r="H44" s="26" t="s">
        <v>85</v>
      </c>
      <c r="I44" s="16">
        <v>7</v>
      </c>
      <c r="J44" s="16">
        <v>7</v>
      </c>
      <c r="K44" s="16">
        <f t="shared" si="7"/>
        <v>0</v>
      </c>
      <c r="L44" s="35">
        <f t="shared" si="9"/>
        <v>2800.4761792363502</v>
      </c>
      <c r="M44" s="35">
        <f t="shared" si="8"/>
        <v>2800.4761792363502</v>
      </c>
    </row>
    <row r="45" spans="1:13" ht="20.100000000000001" customHeight="1" x14ac:dyDescent="0.15">
      <c r="A45" s="29" t="s">
        <v>119</v>
      </c>
      <c r="B45" s="21" t="s">
        <v>65</v>
      </c>
      <c r="C45" s="20">
        <v>50</v>
      </c>
      <c r="D45" s="30">
        <v>74.099999999999994</v>
      </c>
      <c r="E45" s="30">
        <v>69.755555555555603</v>
      </c>
      <c r="F45" s="24">
        <f t="shared" si="6"/>
        <v>0.94137052031788904</v>
      </c>
      <c r="G45" s="16">
        <v>5</v>
      </c>
      <c r="H45" s="26" t="s">
        <v>83</v>
      </c>
      <c r="I45" s="16">
        <v>7</v>
      </c>
      <c r="J45" s="16">
        <v>7</v>
      </c>
      <c r="K45" s="16">
        <f t="shared" si="7"/>
        <v>0</v>
      </c>
      <c r="L45" s="35">
        <f t="shared" si="9"/>
        <v>2839.77730467418</v>
      </c>
      <c r="M45" s="35">
        <f t="shared" si="8"/>
        <v>2839.77730467418</v>
      </c>
    </row>
    <row r="46" spans="1:13" ht="20.100000000000001" customHeight="1" x14ac:dyDescent="0.15">
      <c r="A46" s="29" t="s">
        <v>86</v>
      </c>
      <c r="B46" s="21" t="s">
        <v>65</v>
      </c>
      <c r="C46" s="21">
        <v>45</v>
      </c>
      <c r="D46" s="30">
        <v>75.099999999999994</v>
      </c>
      <c r="E46" s="30">
        <v>60.714285714285701</v>
      </c>
      <c r="F46" s="24">
        <f t="shared" si="6"/>
        <v>0.80844588168156695</v>
      </c>
      <c r="G46" s="16">
        <v>6</v>
      </c>
      <c r="H46" s="26" t="s">
        <v>66</v>
      </c>
      <c r="I46" s="16">
        <v>7</v>
      </c>
      <c r="J46" s="16">
        <v>7</v>
      </c>
      <c r="K46" s="16">
        <f t="shared" si="7"/>
        <v>0</v>
      </c>
      <c r="L46" s="35">
        <f t="shared" si="9"/>
        <v>2461.9037896942</v>
      </c>
      <c r="M46" s="35">
        <f t="shared" si="8"/>
        <v>2461.9037896942</v>
      </c>
    </row>
    <row r="47" spans="1:13" ht="20.100000000000001" customHeight="1" x14ac:dyDescent="0.15">
      <c r="A47" s="29" t="s">
        <v>121</v>
      </c>
      <c r="B47" s="21" t="s">
        <v>65</v>
      </c>
      <c r="C47" s="21">
        <v>50</v>
      </c>
      <c r="D47" s="30">
        <v>76.099999999999994</v>
      </c>
      <c r="E47" s="30">
        <v>55.846153846153797</v>
      </c>
      <c r="F47" s="24">
        <f t="shared" si="6"/>
        <v>0.73385221874052298</v>
      </c>
      <c r="G47" s="16">
        <v>7</v>
      </c>
      <c r="H47" s="26" t="s">
        <v>82</v>
      </c>
      <c r="I47" s="16">
        <v>7</v>
      </c>
      <c r="J47" s="16">
        <v>7</v>
      </c>
      <c r="K47" s="16">
        <f t="shared" si="7"/>
        <v>0</v>
      </c>
      <c r="L47" s="35">
        <f t="shared" si="9"/>
        <v>2255.7288332397802</v>
      </c>
      <c r="M47" s="35">
        <f t="shared" si="8"/>
        <v>2255.7288332397802</v>
      </c>
    </row>
    <row r="48" spans="1:13" ht="20.100000000000001" customHeight="1" x14ac:dyDescent="0.15">
      <c r="A48" s="29" t="s">
        <v>104</v>
      </c>
      <c r="B48" s="21" t="s">
        <v>65</v>
      </c>
      <c r="C48" s="21">
        <v>38</v>
      </c>
      <c r="D48" s="30">
        <v>77.099999999999994</v>
      </c>
      <c r="E48" s="30">
        <v>71.105263157894697</v>
      </c>
      <c r="F48" s="24">
        <f t="shared" si="6"/>
        <v>0.92224725237217497</v>
      </c>
      <c r="G48" s="16">
        <v>8</v>
      </c>
      <c r="H48" s="26" t="s">
        <v>87</v>
      </c>
      <c r="I48" s="16">
        <v>7</v>
      </c>
      <c r="J48" s="16">
        <v>7</v>
      </c>
      <c r="K48" s="16">
        <f t="shared" si="7"/>
        <v>0</v>
      </c>
      <c r="L48" s="35">
        <f t="shared" si="9"/>
        <v>2861.1869463744001</v>
      </c>
      <c r="M48" s="35">
        <f t="shared" si="8"/>
        <v>2861.1869463744001</v>
      </c>
    </row>
    <row r="49" spans="1:13" ht="20.100000000000001" customHeight="1" x14ac:dyDescent="0.15">
      <c r="A49" s="2"/>
      <c r="B49" s="2"/>
      <c r="C49" s="2"/>
      <c r="D49" s="12"/>
      <c r="E49" s="12"/>
      <c r="F49" s="13"/>
      <c r="G49" s="14"/>
      <c r="H49" s="2"/>
      <c r="I49" s="19"/>
      <c r="J49" s="16" t="s">
        <v>20</v>
      </c>
      <c r="K49" s="36">
        <f>SUM(K41:K48)</f>
        <v>0</v>
      </c>
      <c r="L49" s="36">
        <f>SUM(L41:L48)</f>
        <v>23040</v>
      </c>
      <c r="M49" s="36">
        <f t="shared" si="8"/>
        <v>23040</v>
      </c>
    </row>
    <row r="50" spans="1:13" x14ac:dyDescent="0.15">
      <c r="A50" s="2"/>
      <c r="B50" s="2" t="s">
        <v>2</v>
      </c>
      <c r="C50" s="2" t="s">
        <v>3</v>
      </c>
      <c r="D50" s="5" t="s">
        <v>4</v>
      </c>
      <c r="E50" s="12"/>
      <c r="F50" s="28"/>
      <c r="G50" s="14"/>
      <c r="H50" s="2"/>
      <c r="I50" s="19"/>
      <c r="J50" s="19"/>
      <c r="K50" s="2"/>
      <c r="L50" s="2"/>
      <c r="M50" s="2"/>
    </row>
    <row r="51" spans="1:13" x14ac:dyDescent="0.15">
      <c r="A51" s="15" t="s">
        <v>123</v>
      </c>
      <c r="B51" s="16" t="s">
        <v>6</v>
      </c>
      <c r="C51" s="17">
        <v>28800</v>
      </c>
      <c r="D51" s="18">
        <f>C51*0.8</f>
        <v>23040</v>
      </c>
      <c r="E51" s="2"/>
      <c r="F51" s="2"/>
      <c r="G51" s="19"/>
      <c r="H51" s="2"/>
      <c r="I51" s="32" t="s">
        <v>22</v>
      </c>
      <c r="J51" s="33"/>
      <c r="K51" s="16"/>
      <c r="L51" s="16"/>
      <c r="M51" s="16"/>
    </row>
    <row r="52" spans="1:13" x14ac:dyDescent="0.15">
      <c r="A52" s="16" t="s">
        <v>23</v>
      </c>
      <c r="B52" s="16" t="s">
        <v>1</v>
      </c>
      <c r="C52" s="16" t="s">
        <v>24</v>
      </c>
      <c r="D52" s="16" t="s">
        <v>25</v>
      </c>
      <c r="E52" s="16" t="s">
        <v>26</v>
      </c>
      <c r="F52" s="16" t="s">
        <v>27</v>
      </c>
      <c r="G52" s="16" t="s">
        <v>28</v>
      </c>
      <c r="H52" s="16" t="s">
        <v>29</v>
      </c>
      <c r="I52" s="34" t="s">
        <v>30</v>
      </c>
      <c r="J52" s="34" t="s">
        <v>31</v>
      </c>
      <c r="K52" s="16" t="s">
        <v>32</v>
      </c>
      <c r="L52" s="16" t="s">
        <v>33</v>
      </c>
      <c r="M52" s="16" t="s">
        <v>20</v>
      </c>
    </row>
    <row r="53" spans="1:13" ht="14.25" x14ac:dyDescent="0.15">
      <c r="A53" s="29" t="s">
        <v>74</v>
      </c>
      <c r="B53" s="21" t="s">
        <v>89</v>
      </c>
      <c r="C53" s="20">
        <v>32</v>
      </c>
      <c r="D53" s="30">
        <v>51.4</v>
      </c>
      <c r="E53" s="30">
        <v>67.90625</v>
      </c>
      <c r="F53" s="24">
        <f t="shared" ref="F53:F60" si="10">E53/D53</f>
        <v>1.3211332684824899</v>
      </c>
      <c r="G53" s="16">
        <v>1</v>
      </c>
      <c r="H53" s="31" t="s">
        <v>90</v>
      </c>
      <c r="I53" s="16">
        <v>6</v>
      </c>
      <c r="J53" s="16">
        <v>6</v>
      </c>
      <c r="K53" s="16">
        <f>$D$51*0.4*SUM(I53:J53)/SUM($I$53:$J$60)</f>
        <v>1152</v>
      </c>
      <c r="L53" s="35">
        <f>$D$51*0.6*0.7*E53/SUM($E$53:$E$60)+$D$51*0.6*0.3*F53/SUM($F$53:$F$60)</f>
        <v>2260.6235574050702</v>
      </c>
      <c r="M53" s="35">
        <f t="shared" ref="M53:M61" si="11">SUM(K53:L53)</f>
        <v>3412.6235574050702</v>
      </c>
    </row>
    <row r="54" spans="1:13" ht="14.25" x14ac:dyDescent="0.15">
      <c r="A54" s="29" t="s">
        <v>76</v>
      </c>
      <c r="B54" s="21" t="s">
        <v>89</v>
      </c>
      <c r="C54" s="20">
        <v>41</v>
      </c>
      <c r="D54" s="30">
        <v>51.4</v>
      </c>
      <c r="E54" s="30">
        <v>58.0731707317073</v>
      </c>
      <c r="F54" s="24">
        <f t="shared" si="10"/>
        <v>1.1298282243522799</v>
      </c>
      <c r="G54" s="16">
        <v>2</v>
      </c>
      <c r="H54" s="26" t="s">
        <v>91</v>
      </c>
      <c r="I54" s="16">
        <v>6</v>
      </c>
      <c r="J54" s="16">
        <v>6</v>
      </c>
      <c r="K54" s="16">
        <f t="shared" ref="K54:K60" si="12">$D$51*0.4*SUM(I54:J54)/SUM($I$53:$J$60)</f>
        <v>1152</v>
      </c>
      <c r="L54" s="35">
        <f t="shared" ref="L54:L60" si="13">$D$51*0.6*0.7*E54/SUM($E$53:$E$60)+$D$51*0.6*0.3*F54/SUM($F$53:$F$60)</f>
        <v>1933.27680160964</v>
      </c>
      <c r="M54" s="35">
        <f t="shared" si="11"/>
        <v>3085.2768016096402</v>
      </c>
    </row>
    <row r="55" spans="1:13" ht="14.25" x14ac:dyDescent="0.15">
      <c r="A55" s="29" t="s">
        <v>78</v>
      </c>
      <c r="B55" s="21" t="s">
        <v>89</v>
      </c>
      <c r="C55" s="20">
        <v>44</v>
      </c>
      <c r="D55" s="30">
        <v>51.4</v>
      </c>
      <c r="E55" s="30">
        <v>64.613636363636402</v>
      </c>
      <c r="F55" s="24">
        <f t="shared" si="10"/>
        <v>1.2570746374248301</v>
      </c>
      <c r="G55" s="16">
        <v>3</v>
      </c>
      <c r="H55" s="26" t="s">
        <v>92</v>
      </c>
      <c r="I55" s="16">
        <v>6</v>
      </c>
      <c r="J55" s="16">
        <v>6</v>
      </c>
      <c r="K55" s="16">
        <f t="shared" si="12"/>
        <v>1152</v>
      </c>
      <c r="L55" s="35">
        <f t="shared" si="13"/>
        <v>2151.0112617504501</v>
      </c>
      <c r="M55" s="35">
        <f t="shared" si="11"/>
        <v>3303.0112617504501</v>
      </c>
    </row>
    <row r="56" spans="1:13" ht="14.25" x14ac:dyDescent="0.15">
      <c r="A56" s="29" t="s">
        <v>84</v>
      </c>
      <c r="B56" s="21" t="s">
        <v>89</v>
      </c>
      <c r="C56" s="20">
        <v>46</v>
      </c>
      <c r="D56" s="30">
        <v>51.4</v>
      </c>
      <c r="E56" s="30">
        <v>46.1111111111111</v>
      </c>
      <c r="F56" s="24">
        <f t="shared" si="10"/>
        <v>0.89710332900994405</v>
      </c>
      <c r="G56" s="16">
        <v>4</v>
      </c>
      <c r="H56" s="26" t="s">
        <v>91</v>
      </c>
      <c r="I56" s="16">
        <v>6</v>
      </c>
      <c r="J56" s="16">
        <v>6</v>
      </c>
      <c r="K56" s="16">
        <f t="shared" si="12"/>
        <v>1152</v>
      </c>
      <c r="L56" s="35">
        <f t="shared" si="13"/>
        <v>1535.05552192767</v>
      </c>
      <c r="M56" s="35">
        <f t="shared" si="11"/>
        <v>2687.0555219276698</v>
      </c>
    </row>
    <row r="57" spans="1:13" ht="14.25" x14ac:dyDescent="0.15">
      <c r="A57" s="29" t="s">
        <v>86</v>
      </c>
      <c r="B57" s="21" t="s">
        <v>89</v>
      </c>
      <c r="C57" s="20">
        <v>50</v>
      </c>
      <c r="D57" s="30">
        <v>51.4</v>
      </c>
      <c r="E57" s="30">
        <v>50.844444444444399</v>
      </c>
      <c r="F57" s="24">
        <f t="shared" si="10"/>
        <v>0.98919152615650596</v>
      </c>
      <c r="G57" s="16">
        <v>5</v>
      </c>
      <c r="H57" s="26" t="s">
        <v>92</v>
      </c>
      <c r="I57" s="16">
        <v>6</v>
      </c>
      <c r="J57" s="16">
        <v>6</v>
      </c>
      <c r="K57" s="16">
        <f t="shared" si="12"/>
        <v>1152</v>
      </c>
      <c r="L57" s="35">
        <f t="shared" si="13"/>
        <v>1692.62989598578</v>
      </c>
      <c r="M57" s="35">
        <f t="shared" si="11"/>
        <v>2844.62989598578</v>
      </c>
    </row>
    <row r="58" spans="1:13" ht="14.25" x14ac:dyDescent="0.15">
      <c r="A58" s="29" t="s">
        <v>119</v>
      </c>
      <c r="B58" s="21" t="s">
        <v>89</v>
      </c>
      <c r="C58" s="21">
        <v>45</v>
      </c>
      <c r="D58" s="30">
        <v>51.4</v>
      </c>
      <c r="E58" s="30">
        <v>43.530612244898002</v>
      </c>
      <c r="F58" s="24">
        <f t="shared" si="10"/>
        <v>0.84689907091241301</v>
      </c>
      <c r="G58" s="16">
        <v>6</v>
      </c>
      <c r="H58" s="26" t="s">
        <v>92</v>
      </c>
      <c r="I58" s="16">
        <v>6</v>
      </c>
      <c r="J58" s="16">
        <v>6</v>
      </c>
      <c r="K58" s="16">
        <f t="shared" si="12"/>
        <v>1152</v>
      </c>
      <c r="L58" s="35">
        <f t="shared" si="13"/>
        <v>1449.1497838429</v>
      </c>
      <c r="M58" s="35">
        <f t="shared" si="11"/>
        <v>2601.1497838429</v>
      </c>
    </row>
    <row r="59" spans="1:13" ht="14.25" x14ac:dyDescent="0.15">
      <c r="A59" s="29" t="s">
        <v>121</v>
      </c>
      <c r="B59" s="21" t="s">
        <v>89</v>
      </c>
      <c r="C59" s="21">
        <v>50</v>
      </c>
      <c r="D59" s="30">
        <v>51.4</v>
      </c>
      <c r="E59" s="30">
        <v>34.307692307692299</v>
      </c>
      <c r="F59" s="24">
        <f t="shared" si="10"/>
        <v>0.66746483088895503</v>
      </c>
      <c r="G59" s="16">
        <v>7</v>
      </c>
      <c r="H59" s="26" t="s">
        <v>124</v>
      </c>
      <c r="I59" s="16">
        <v>6</v>
      </c>
      <c r="J59" s="16">
        <v>6</v>
      </c>
      <c r="K59" s="16">
        <f t="shared" si="12"/>
        <v>1152</v>
      </c>
      <c r="L59" s="35">
        <f t="shared" si="13"/>
        <v>1142.11545227389</v>
      </c>
      <c r="M59" s="35">
        <f t="shared" si="11"/>
        <v>2294.1154522738898</v>
      </c>
    </row>
    <row r="60" spans="1:13" ht="14.25" x14ac:dyDescent="0.15">
      <c r="A60" s="29" t="s">
        <v>104</v>
      </c>
      <c r="B60" s="21" t="s">
        <v>89</v>
      </c>
      <c r="C60" s="21">
        <v>38</v>
      </c>
      <c r="D60" s="30">
        <v>51.4</v>
      </c>
      <c r="E60" s="30">
        <v>49.868421052631597</v>
      </c>
      <c r="F60" s="24">
        <f t="shared" si="10"/>
        <v>0.97020274421462205</v>
      </c>
      <c r="G60" s="16">
        <v>8</v>
      </c>
      <c r="H60" s="26" t="s">
        <v>90</v>
      </c>
      <c r="I60" s="16">
        <v>6</v>
      </c>
      <c r="J60" s="16">
        <v>6</v>
      </c>
      <c r="K60" s="16">
        <f t="shared" si="12"/>
        <v>1152</v>
      </c>
      <c r="L60" s="35">
        <f t="shared" si="13"/>
        <v>1660.13772520459</v>
      </c>
      <c r="M60" s="35">
        <f t="shared" si="11"/>
        <v>2812.13772520459</v>
      </c>
    </row>
    <row r="61" spans="1:13" x14ac:dyDescent="0.15">
      <c r="A61" s="2"/>
      <c r="B61" s="2"/>
      <c r="C61" s="2"/>
      <c r="D61" s="12"/>
      <c r="E61" s="12"/>
      <c r="F61" s="13"/>
      <c r="G61" s="14"/>
      <c r="H61" s="2"/>
      <c r="I61" s="19"/>
      <c r="J61" s="16" t="s">
        <v>20</v>
      </c>
      <c r="K61" s="36">
        <f>SUM(K53:K60)</f>
        <v>9216</v>
      </c>
      <c r="L61" s="36">
        <f>SUM(L53:L60)</f>
        <v>13824</v>
      </c>
      <c r="M61" s="36">
        <f t="shared" si="11"/>
        <v>23040</v>
      </c>
    </row>
    <row r="62" spans="1:13" x14ac:dyDescent="0.15">
      <c r="A62" s="2"/>
      <c r="B62" s="2" t="s">
        <v>2</v>
      </c>
      <c r="C62" s="2" t="s">
        <v>3</v>
      </c>
      <c r="D62" s="5" t="s">
        <v>4</v>
      </c>
      <c r="E62" s="12"/>
      <c r="F62" s="28"/>
      <c r="G62" s="14"/>
      <c r="H62" s="2"/>
      <c r="I62" s="19"/>
      <c r="J62" s="19"/>
      <c r="K62" s="2"/>
      <c r="L62" s="2"/>
      <c r="M62" s="2"/>
    </row>
    <row r="63" spans="1:13" x14ac:dyDescent="0.15">
      <c r="A63" s="15" t="s">
        <v>125</v>
      </c>
      <c r="B63" s="16" t="s">
        <v>6</v>
      </c>
      <c r="C63" s="17">
        <v>28800</v>
      </c>
      <c r="D63" s="18">
        <f>C63*0.8</f>
        <v>23040</v>
      </c>
      <c r="E63" s="2"/>
      <c r="F63" s="2"/>
      <c r="G63" s="19"/>
      <c r="H63" s="2"/>
      <c r="I63" s="32" t="s">
        <v>22</v>
      </c>
      <c r="J63" s="33"/>
      <c r="K63" s="16"/>
      <c r="L63" s="16"/>
      <c r="M63" s="16"/>
    </row>
    <row r="64" spans="1:13" x14ac:dyDescent="0.15">
      <c r="A64" s="16" t="s">
        <v>23</v>
      </c>
      <c r="B64" s="16" t="s">
        <v>1</v>
      </c>
      <c r="C64" s="16" t="s">
        <v>24</v>
      </c>
      <c r="D64" s="16" t="s">
        <v>25</v>
      </c>
      <c r="E64" s="16" t="s">
        <v>26</v>
      </c>
      <c r="F64" s="16" t="s">
        <v>27</v>
      </c>
      <c r="G64" s="16" t="s">
        <v>28</v>
      </c>
      <c r="H64" s="16" t="s">
        <v>29</v>
      </c>
      <c r="I64" s="34" t="s">
        <v>30</v>
      </c>
      <c r="J64" s="34" t="s">
        <v>31</v>
      </c>
      <c r="K64" s="16" t="s">
        <v>32</v>
      </c>
      <c r="L64" s="16" t="s">
        <v>33</v>
      </c>
      <c r="M64" s="16" t="s">
        <v>20</v>
      </c>
    </row>
    <row r="65" spans="1:13" ht="14.25" x14ac:dyDescent="0.15">
      <c r="A65" s="29" t="s">
        <v>74</v>
      </c>
      <c r="B65" s="21" t="s">
        <v>107</v>
      </c>
      <c r="C65" s="20">
        <v>32</v>
      </c>
      <c r="D65" s="30">
        <v>59.5</v>
      </c>
      <c r="E65" s="30">
        <v>73.03125</v>
      </c>
      <c r="F65" s="24">
        <f t="shared" ref="F65:F72" si="14">E65/D65</f>
        <v>1.22741596638655</v>
      </c>
      <c r="G65" s="16">
        <v>1</v>
      </c>
      <c r="H65" s="31" t="s">
        <v>108</v>
      </c>
      <c r="I65" s="16">
        <v>6</v>
      </c>
      <c r="J65" s="16">
        <v>6</v>
      </c>
      <c r="K65" s="16">
        <f>$D$63*0.4*SUM(I65:J65)/SUM($I$65:$J$72)</f>
        <v>1152</v>
      </c>
      <c r="L65" s="35">
        <f>$D$63*0.6*0.7*E65/SUM($E$65:$E72)+$D$63*0.6*0.3*F65/SUM($F$65:$F$72)</f>
        <v>2099.1725624673099</v>
      </c>
      <c r="M65" s="35">
        <f t="shared" ref="M65:M73" si="15">SUM(K65:L65)</f>
        <v>3251.1725624673099</v>
      </c>
    </row>
    <row r="66" spans="1:13" ht="14.25" x14ac:dyDescent="0.15">
      <c r="A66" s="29" t="s">
        <v>76</v>
      </c>
      <c r="B66" s="21" t="s">
        <v>107</v>
      </c>
      <c r="C66" s="20">
        <v>41</v>
      </c>
      <c r="D66" s="30">
        <v>59.5</v>
      </c>
      <c r="E66" s="30">
        <v>68.487804878048806</v>
      </c>
      <c r="F66" s="24">
        <f t="shared" si="14"/>
        <v>1.1510555441688901</v>
      </c>
      <c r="G66" s="16">
        <v>2</v>
      </c>
      <c r="H66" s="26" t="s">
        <v>109</v>
      </c>
      <c r="I66" s="16">
        <v>6</v>
      </c>
      <c r="J66" s="16">
        <v>6</v>
      </c>
      <c r="K66" s="16">
        <f t="shared" ref="K66:K72" si="16">$D$63*0.4*SUM(I66:J66)/SUM($I$65:$J$72)</f>
        <v>1152</v>
      </c>
      <c r="L66" s="35">
        <f>$D$63*0.6*0.7*E66/SUM($E$65:$E73)+$D$63*0.6*0.3*F66/SUM($F$65:$F$72)</f>
        <v>1968.57812051163</v>
      </c>
      <c r="M66" s="35">
        <f t="shared" si="15"/>
        <v>3120.57812051163</v>
      </c>
    </row>
    <row r="67" spans="1:13" ht="14.25" x14ac:dyDescent="0.15">
      <c r="A67" s="29" t="s">
        <v>78</v>
      </c>
      <c r="B67" s="21" t="s">
        <v>107</v>
      </c>
      <c r="C67" s="20">
        <v>44</v>
      </c>
      <c r="D67" s="30">
        <v>59.5</v>
      </c>
      <c r="E67" s="30">
        <v>64.840909090909093</v>
      </c>
      <c r="F67" s="24">
        <f t="shared" si="14"/>
        <v>1.08976317799847</v>
      </c>
      <c r="G67" s="16">
        <v>3</v>
      </c>
      <c r="H67" s="26" t="s">
        <v>108</v>
      </c>
      <c r="I67" s="16">
        <v>6</v>
      </c>
      <c r="J67" s="16">
        <v>6</v>
      </c>
      <c r="K67" s="16">
        <f t="shared" si="16"/>
        <v>1152</v>
      </c>
      <c r="L67" s="35">
        <f>$D$63*0.6*0.7*E67/SUM($E$65:$E74)+$D$63*0.6*0.3*F67/SUM($F$65:$F$72)</f>
        <v>1863.75362997447</v>
      </c>
      <c r="M67" s="35">
        <f t="shared" si="15"/>
        <v>3015.7536299744702</v>
      </c>
    </row>
    <row r="68" spans="1:13" ht="14.25" x14ac:dyDescent="0.15">
      <c r="A68" s="29" t="s">
        <v>84</v>
      </c>
      <c r="B68" s="21" t="s">
        <v>107</v>
      </c>
      <c r="C68" s="20">
        <v>46</v>
      </c>
      <c r="D68" s="30">
        <v>59.5</v>
      </c>
      <c r="E68" s="30">
        <v>58.133333333333297</v>
      </c>
      <c r="F68" s="24">
        <f t="shared" si="14"/>
        <v>0.97703081232492905</v>
      </c>
      <c r="G68" s="16">
        <v>4</v>
      </c>
      <c r="H68" s="26" t="s">
        <v>109</v>
      </c>
      <c r="I68" s="16">
        <v>6</v>
      </c>
      <c r="J68" s="16">
        <v>6</v>
      </c>
      <c r="K68" s="16">
        <f t="shared" si="16"/>
        <v>1152</v>
      </c>
      <c r="L68" s="35">
        <f>$D$63*0.6*0.7*E68/SUM($E$65:$E75)+$D$63*0.6*0.3*F68/SUM($F$65:$F$72)</f>
        <v>1670.9545338207899</v>
      </c>
      <c r="M68" s="35">
        <f t="shared" si="15"/>
        <v>2822.9545338207899</v>
      </c>
    </row>
    <row r="69" spans="1:13" ht="14.25" x14ac:dyDescent="0.15">
      <c r="A69" s="29" t="s">
        <v>86</v>
      </c>
      <c r="B69" s="21" t="s">
        <v>107</v>
      </c>
      <c r="C69" s="20">
        <v>50</v>
      </c>
      <c r="D69" s="30">
        <v>59.5</v>
      </c>
      <c r="E69" s="30">
        <v>53.2</v>
      </c>
      <c r="F69" s="24">
        <f t="shared" si="14"/>
        <v>0.89411764705882402</v>
      </c>
      <c r="G69" s="16">
        <v>5</v>
      </c>
      <c r="H69" s="26" t="s">
        <v>126</v>
      </c>
      <c r="I69" s="16">
        <v>6</v>
      </c>
      <c r="J69" s="16">
        <v>6</v>
      </c>
      <c r="K69" s="16">
        <f t="shared" si="16"/>
        <v>1152</v>
      </c>
      <c r="L69" s="35">
        <f>$D$63*0.6*0.7*E69/SUM($E$65:$E76)+$D$63*0.6*0.3*F69/SUM($F$65:$F$72)</f>
        <v>1529.1533463176499</v>
      </c>
      <c r="M69" s="35">
        <f t="shared" si="15"/>
        <v>2681.1533463176502</v>
      </c>
    </row>
    <row r="70" spans="1:13" ht="14.25" x14ac:dyDescent="0.15">
      <c r="A70" s="29" t="s">
        <v>119</v>
      </c>
      <c r="B70" s="21" t="s">
        <v>107</v>
      </c>
      <c r="C70" s="21">
        <v>45</v>
      </c>
      <c r="D70" s="30">
        <v>59.5</v>
      </c>
      <c r="E70" s="30">
        <v>50.1020408163265</v>
      </c>
      <c r="F70" s="24">
        <f t="shared" si="14"/>
        <v>0.84205110615674805</v>
      </c>
      <c r="G70" s="16">
        <v>6</v>
      </c>
      <c r="H70" s="26" t="s">
        <v>126</v>
      </c>
      <c r="I70" s="16">
        <v>6</v>
      </c>
      <c r="J70" s="16">
        <v>6</v>
      </c>
      <c r="K70" s="16">
        <f t="shared" si="16"/>
        <v>1152</v>
      </c>
      <c r="L70" s="35">
        <f>$D$63*0.6*0.7*E70/SUM($E$65:$E77)+$D$63*0.6*0.3*F70/SUM($F$65:$F$72)</f>
        <v>1440.10720623363</v>
      </c>
      <c r="M70" s="35">
        <f t="shared" si="15"/>
        <v>2592.1072062336302</v>
      </c>
    </row>
    <row r="71" spans="1:13" ht="14.25" x14ac:dyDescent="0.15">
      <c r="A71" s="29" t="s">
        <v>121</v>
      </c>
      <c r="B71" s="21" t="s">
        <v>107</v>
      </c>
      <c r="C71" s="21">
        <v>50</v>
      </c>
      <c r="D71" s="30">
        <v>59.5</v>
      </c>
      <c r="E71" s="30">
        <v>49.3589743589744</v>
      </c>
      <c r="F71" s="24">
        <f t="shared" si="14"/>
        <v>0.829562594268477</v>
      </c>
      <c r="G71" s="16">
        <v>7</v>
      </c>
      <c r="H71" s="26" t="s">
        <v>126</v>
      </c>
      <c r="I71" s="16">
        <v>6</v>
      </c>
      <c r="J71" s="16">
        <v>6</v>
      </c>
      <c r="K71" s="16">
        <f t="shared" si="16"/>
        <v>1152</v>
      </c>
      <c r="L71" s="35">
        <f>$D$63*0.6*0.7*E71/SUM($E$65:$E78)+$D$63*0.6*0.3*F71/SUM($F$65:$F$72)</f>
        <v>1418.7488874404601</v>
      </c>
      <c r="M71" s="35">
        <f t="shared" si="15"/>
        <v>2570.7488874404598</v>
      </c>
    </row>
    <row r="72" spans="1:13" ht="14.25" x14ac:dyDescent="0.15">
      <c r="A72" s="29" t="s">
        <v>104</v>
      </c>
      <c r="B72" s="21" t="s">
        <v>107</v>
      </c>
      <c r="C72" s="21">
        <v>38</v>
      </c>
      <c r="D72" s="30">
        <v>59.5</v>
      </c>
      <c r="E72" s="30">
        <v>63.789473684210499</v>
      </c>
      <c r="F72" s="24">
        <f t="shared" si="14"/>
        <v>1.07209199469261</v>
      </c>
      <c r="G72" s="16">
        <v>8</v>
      </c>
      <c r="H72" s="26" t="s">
        <v>108</v>
      </c>
      <c r="I72" s="16">
        <v>6</v>
      </c>
      <c r="J72" s="16">
        <v>6</v>
      </c>
      <c r="K72" s="16">
        <f t="shared" si="16"/>
        <v>1152</v>
      </c>
      <c r="L72" s="35">
        <f>$D$63*0.6*0.7*E72/SUM($E$65:$E79)+$D$63*0.6*0.3*F72/SUM($F$65:$F$72)</f>
        <v>1833.5317132340599</v>
      </c>
      <c r="M72" s="35">
        <f t="shared" si="15"/>
        <v>2985.5317132340601</v>
      </c>
    </row>
    <row r="73" spans="1:13" x14ac:dyDescent="0.15">
      <c r="A73" s="2"/>
      <c r="B73" s="2"/>
      <c r="C73" s="2"/>
      <c r="D73" s="12"/>
      <c r="E73" s="12"/>
      <c r="F73" s="13"/>
      <c r="G73" s="14"/>
      <c r="H73" s="2"/>
      <c r="I73" s="19"/>
      <c r="J73" s="16" t="s">
        <v>20</v>
      </c>
      <c r="K73" s="36">
        <f>SUM(K65:K72)</f>
        <v>9216</v>
      </c>
      <c r="L73" s="36">
        <f>SUM(L65:L72)</f>
        <v>13824</v>
      </c>
      <c r="M73" s="36">
        <f t="shared" si="15"/>
        <v>23040</v>
      </c>
    </row>
  </sheetData>
  <mergeCells count="1">
    <mergeCell ref="A1:C1"/>
  </mergeCells>
  <phoneticPr fontId="1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0"/>
  <sheetViews>
    <sheetView tabSelected="1" workbookViewId="0">
      <selection activeCell="H37" sqref="H37"/>
    </sheetView>
  </sheetViews>
  <sheetFormatPr defaultColWidth="9" defaultRowHeight="13.5" x14ac:dyDescent="0.15"/>
  <cols>
    <col min="1" max="1" width="12.75" customWidth="1"/>
    <col min="2" max="3" width="15.875"/>
    <col min="4" max="4" width="14.625"/>
  </cols>
  <sheetData>
    <row r="1" spans="1:4" ht="18.75" x14ac:dyDescent="0.15">
      <c r="A1" s="1" t="s">
        <v>127</v>
      </c>
      <c r="B1" s="1" t="s">
        <v>128</v>
      </c>
      <c r="C1" s="1" t="s">
        <v>129</v>
      </c>
      <c r="D1" s="1" t="s">
        <v>20</v>
      </c>
    </row>
    <row r="2" spans="1:4" ht="18.75" x14ac:dyDescent="0.15">
      <c r="A2" s="1" t="s">
        <v>45</v>
      </c>
      <c r="B2" s="1">
        <v>6443.2915027989402</v>
      </c>
      <c r="C2" s="1">
        <v>9576.53836173532</v>
      </c>
      <c r="D2" s="1">
        <f>SUM(B2:C2)</f>
        <v>16019.82986453426</v>
      </c>
    </row>
    <row r="3" spans="1:4" ht="18.75" x14ac:dyDescent="0.15">
      <c r="A3" s="1" t="s">
        <v>68</v>
      </c>
      <c r="B3" s="1">
        <v>2189.9278420168698</v>
      </c>
      <c r="C3" s="1"/>
      <c r="D3" s="1">
        <f t="shared" ref="D3:D39" si="0">SUM(B3:C3)</f>
        <v>2189.9278420168698</v>
      </c>
    </row>
    <row r="4" spans="1:4" ht="18.75" x14ac:dyDescent="0.15">
      <c r="A4" s="1" t="s">
        <v>66</v>
      </c>
      <c r="B4" s="1">
        <v>6353.75911325176</v>
      </c>
      <c r="C4" s="1">
        <v>4381.9037896942</v>
      </c>
      <c r="D4" s="1">
        <f t="shared" si="0"/>
        <v>10735.662902946</v>
      </c>
    </row>
    <row r="5" spans="1:4" ht="18.75" x14ac:dyDescent="0.15">
      <c r="A5" s="1" t="s">
        <v>71</v>
      </c>
      <c r="B5" s="1">
        <v>2874.28502705953</v>
      </c>
      <c r="C5" s="1"/>
      <c r="D5" s="1">
        <f t="shared" si="0"/>
        <v>2874.28502705953</v>
      </c>
    </row>
    <row r="6" spans="1:4" ht="18.75" x14ac:dyDescent="0.15">
      <c r="A6" s="1" t="s">
        <v>67</v>
      </c>
      <c r="B6" s="1">
        <v>6587.7951375016301</v>
      </c>
      <c r="C6" s="1">
        <v>5091.7870837704704</v>
      </c>
      <c r="D6" s="1">
        <f t="shared" si="0"/>
        <v>11679.5822212721</v>
      </c>
    </row>
    <row r="7" spans="1:4" ht="18.75" x14ac:dyDescent="0.15">
      <c r="A7" s="1" t="s">
        <v>105</v>
      </c>
      <c r="B7" s="1">
        <v>1342.1886792452799</v>
      </c>
      <c r="C7" s="1"/>
      <c r="D7" s="1">
        <f t="shared" si="0"/>
        <v>1342.1886792452799</v>
      </c>
    </row>
    <row r="8" spans="1:4" ht="18.75" x14ac:dyDescent="0.15">
      <c r="A8" s="1" t="s">
        <v>109</v>
      </c>
      <c r="B8" s="1">
        <v>1452.12483426942</v>
      </c>
      <c r="C8" s="1">
        <v>5943.53265433242</v>
      </c>
      <c r="D8" s="1">
        <f t="shared" si="0"/>
        <v>7395.6574886018398</v>
      </c>
    </row>
    <row r="9" spans="1:4" ht="18.75" x14ac:dyDescent="0.15">
      <c r="A9" s="1" t="s">
        <v>75</v>
      </c>
      <c r="B9" s="1">
        <v>8013.12779189513</v>
      </c>
      <c r="C9" s="1">
        <v>14484.6233395624</v>
      </c>
      <c r="D9" s="1">
        <f t="shared" si="0"/>
        <v>22497.751131457499</v>
      </c>
    </row>
    <row r="10" spans="1:4" ht="18.75" x14ac:dyDescent="0.15">
      <c r="A10" s="1" t="s">
        <v>103</v>
      </c>
      <c r="B10" s="1">
        <v>1358.4905660377401</v>
      </c>
      <c r="C10" s="1"/>
      <c r="D10" s="1">
        <f t="shared" si="0"/>
        <v>1358.4905660377401</v>
      </c>
    </row>
    <row r="11" spans="1:4" ht="18.75" x14ac:dyDescent="0.15">
      <c r="A11" s="1" t="s">
        <v>63</v>
      </c>
      <c r="B11" s="1">
        <v>6345.8427974267297</v>
      </c>
      <c r="C11" s="1"/>
      <c r="D11" s="1">
        <f t="shared" si="0"/>
        <v>6345.8427974267297</v>
      </c>
    </row>
    <row r="12" spans="1:4" ht="18.75" x14ac:dyDescent="0.15">
      <c r="A12" s="1" t="s">
        <v>56</v>
      </c>
      <c r="B12" s="1">
        <v>4688.8453211061596</v>
      </c>
      <c r="C12" s="1"/>
      <c r="D12" s="1">
        <f t="shared" si="0"/>
        <v>4688.8453211061596</v>
      </c>
    </row>
    <row r="13" spans="1:4" ht="18.75" x14ac:dyDescent="0.15">
      <c r="A13" s="1" t="s">
        <v>102</v>
      </c>
      <c r="B13" s="1">
        <v>1619.32075471698</v>
      </c>
      <c r="C13" s="1"/>
      <c r="D13" s="1">
        <f t="shared" si="0"/>
        <v>1619.32075471698</v>
      </c>
    </row>
    <row r="14" spans="1:4" ht="18.75" x14ac:dyDescent="0.15">
      <c r="A14" s="1" t="s">
        <v>97</v>
      </c>
      <c r="B14" s="1">
        <v>2347.3690513512202</v>
      </c>
      <c r="C14" s="1"/>
      <c r="D14" s="1">
        <f t="shared" si="0"/>
        <v>2347.3690513512202</v>
      </c>
    </row>
    <row r="15" spans="1:4" ht="18.75" x14ac:dyDescent="0.15">
      <c r="A15" s="1" t="s">
        <v>52</v>
      </c>
      <c r="B15" s="1">
        <v>2537.4246806829301</v>
      </c>
      <c r="C15" s="1"/>
      <c r="D15" s="1">
        <f t="shared" si="0"/>
        <v>2537.4246806829301</v>
      </c>
    </row>
    <row r="16" spans="1:4" ht="18.75" x14ac:dyDescent="0.15">
      <c r="A16" s="1" t="s">
        <v>99</v>
      </c>
      <c r="B16" s="1">
        <v>2379.5619828517702</v>
      </c>
      <c r="C16" s="1"/>
      <c r="D16" s="1">
        <f t="shared" si="0"/>
        <v>2379.5619828517702</v>
      </c>
    </row>
    <row r="17" spans="1:4" ht="18.75" x14ac:dyDescent="0.15">
      <c r="A17" s="1" t="s">
        <v>91</v>
      </c>
      <c r="B17" s="1">
        <v>2395.4163928165099</v>
      </c>
      <c r="C17" s="1">
        <v>5772.33232353731</v>
      </c>
      <c r="D17" s="1">
        <f t="shared" si="0"/>
        <v>8167.7487163538199</v>
      </c>
    </row>
    <row r="18" spans="1:4" ht="18.75" x14ac:dyDescent="0.15">
      <c r="A18" s="1" t="s">
        <v>61</v>
      </c>
      <c r="B18" s="1">
        <v>2419.3233674272201</v>
      </c>
      <c r="C18" s="1"/>
      <c r="D18" s="1">
        <f t="shared" si="0"/>
        <v>2419.3233674272201</v>
      </c>
    </row>
    <row r="19" spans="1:4" ht="18.75" x14ac:dyDescent="0.15">
      <c r="A19" s="1" t="s">
        <v>53</v>
      </c>
      <c r="B19" s="1">
        <v>4773.7299982109098</v>
      </c>
      <c r="C19" s="1"/>
      <c r="D19" s="1">
        <f t="shared" si="0"/>
        <v>4773.7299982109098</v>
      </c>
    </row>
    <row r="20" spans="1:4" ht="18.75" x14ac:dyDescent="0.15">
      <c r="A20" s="1" t="s">
        <v>83</v>
      </c>
      <c r="B20" s="1">
        <v>4067.7149738438002</v>
      </c>
      <c r="C20" s="1">
        <v>9840.7911823828508</v>
      </c>
      <c r="D20" s="1">
        <f t="shared" si="0"/>
        <v>13908.5061562267</v>
      </c>
    </row>
    <row r="21" spans="1:4" ht="18.75" x14ac:dyDescent="0.15">
      <c r="A21" s="1" t="s">
        <v>87</v>
      </c>
      <c r="B21" s="1">
        <v>3884.83406134202</v>
      </c>
      <c r="C21" s="1">
        <v>4781.1869463743997</v>
      </c>
      <c r="D21" s="1">
        <f t="shared" si="0"/>
        <v>8666.0210077164193</v>
      </c>
    </row>
    <row r="22" spans="1:4" ht="18.75" x14ac:dyDescent="0.15">
      <c r="A22" s="1" t="s">
        <v>90</v>
      </c>
      <c r="B22" s="1">
        <v>4831.86136895248</v>
      </c>
      <c r="C22" s="1">
        <v>6224.7612826096602</v>
      </c>
      <c r="D22" s="1">
        <f t="shared" si="0"/>
        <v>11056.6226515621</v>
      </c>
    </row>
    <row r="23" spans="1:4" ht="18.75" x14ac:dyDescent="0.15">
      <c r="A23" s="1" t="s">
        <v>72</v>
      </c>
      <c r="B23" s="1">
        <v>1445.71497294047</v>
      </c>
      <c r="C23" s="1"/>
      <c r="D23" s="1">
        <f t="shared" si="0"/>
        <v>1445.71497294047</v>
      </c>
    </row>
    <row r="24" spans="1:4" ht="18.75" x14ac:dyDescent="0.15">
      <c r="A24" s="1" t="s">
        <v>39</v>
      </c>
      <c r="B24" s="1">
        <v>6523.3899255995302</v>
      </c>
      <c r="C24" s="1">
        <v>5591.4770790853099</v>
      </c>
      <c r="D24" s="1">
        <f t="shared" si="0"/>
        <v>12114.8670046848</v>
      </c>
    </row>
    <row r="25" spans="1:4" ht="18.75" x14ac:dyDescent="0.15">
      <c r="A25" s="1" t="s">
        <v>85</v>
      </c>
      <c r="B25" s="1">
        <v>3804.73972178949</v>
      </c>
      <c r="C25" s="1">
        <v>4720.4761792363497</v>
      </c>
      <c r="D25" s="1">
        <f t="shared" si="0"/>
        <v>8525.2159010258401</v>
      </c>
    </row>
    <row r="26" spans="1:4" ht="18.75" x14ac:dyDescent="0.15">
      <c r="A26" s="1" t="s">
        <v>108</v>
      </c>
      <c r="B26" s="1">
        <v>4307.8751657305702</v>
      </c>
      <c r="C26" s="1">
        <v>9252.4579056758503</v>
      </c>
      <c r="D26" s="1">
        <f t="shared" si="0"/>
        <v>13560.3330714064</v>
      </c>
    </row>
    <row r="27" spans="1:4" ht="18.75" x14ac:dyDescent="0.15">
      <c r="A27" s="1" t="s">
        <v>36</v>
      </c>
      <c r="B27" s="1">
        <v>10276.6100744005</v>
      </c>
      <c r="C27" s="1">
        <v>8808.5229209146892</v>
      </c>
      <c r="D27" s="1">
        <f t="shared" si="0"/>
        <v>19085.132995315202</v>
      </c>
    </row>
    <row r="28" spans="1:4" ht="18.75" x14ac:dyDescent="0.15">
      <c r="A28" s="1" t="s">
        <v>95</v>
      </c>
      <c r="B28" s="1">
        <v>2573.9266132726898</v>
      </c>
      <c r="C28" s="1"/>
      <c r="D28" s="1">
        <f t="shared" si="0"/>
        <v>2573.9266132726898</v>
      </c>
    </row>
    <row r="29" spans="1:4" ht="18.75" x14ac:dyDescent="0.15">
      <c r="A29" s="1" t="s">
        <v>60</v>
      </c>
      <c r="B29" s="1">
        <v>2471.69158143194</v>
      </c>
      <c r="C29" s="1"/>
      <c r="D29" s="1">
        <f t="shared" si="0"/>
        <v>2471.69158143194</v>
      </c>
    </row>
    <row r="30" spans="1:4" ht="18.75" x14ac:dyDescent="0.15">
      <c r="A30" s="1" t="s">
        <v>77</v>
      </c>
      <c r="B30" s="1">
        <v>7950.0144618189697</v>
      </c>
      <c r="C30" s="1">
        <v>9708.3732506851302</v>
      </c>
      <c r="D30" s="1">
        <f t="shared" si="0"/>
        <v>17658.3877125041</v>
      </c>
    </row>
    <row r="31" spans="1:4" ht="18.75" x14ac:dyDescent="0.15">
      <c r="A31" s="1" t="s">
        <v>47</v>
      </c>
      <c r="B31" s="1">
        <v>7855.8508497253897</v>
      </c>
      <c r="C31" s="1">
        <v>9675.6631757328105</v>
      </c>
      <c r="D31" s="1">
        <f t="shared" si="0"/>
        <v>17531.5140254582</v>
      </c>
    </row>
    <row r="32" spans="1:4" ht="18.75" x14ac:dyDescent="0.15">
      <c r="A32" s="1" t="s">
        <v>82</v>
      </c>
      <c r="B32" s="1">
        <v>4311.2291502544304</v>
      </c>
      <c r="C32" s="1">
        <v>9583.8548185417203</v>
      </c>
      <c r="D32" s="1">
        <f t="shared" si="0"/>
        <v>13895.0839687962</v>
      </c>
    </row>
    <row r="33" spans="1:4" ht="18.75" x14ac:dyDescent="0.15">
      <c r="A33" s="1" t="s">
        <v>92</v>
      </c>
      <c r="B33" s="1">
        <v>4772.7222382310101</v>
      </c>
      <c r="C33" s="1">
        <v>8748.7909415791291</v>
      </c>
      <c r="D33" s="1">
        <f t="shared" si="0"/>
        <v>13521.513179810099</v>
      </c>
    </row>
    <row r="34" spans="1:4" ht="18.75" x14ac:dyDescent="0.15">
      <c r="A34" s="1" t="s">
        <v>120</v>
      </c>
      <c r="B34" s="1"/>
      <c r="C34" s="1">
        <v>4623.0926235176503</v>
      </c>
      <c r="D34" s="1">
        <f t="shared" si="0"/>
        <v>4623.0926235176503</v>
      </c>
    </row>
    <row r="35" spans="1:4" ht="18.75" x14ac:dyDescent="0.15">
      <c r="A35" s="1" t="s">
        <v>99</v>
      </c>
      <c r="B35" s="1"/>
      <c r="C35" s="1">
        <v>4747.7984625318704</v>
      </c>
      <c r="D35" s="1">
        <f t="shared" si="0"/>
        <v>4747.7984625318704</v>
      </c>
    </row>
    <row r="36" spans="1:4" ht="18.75" x14ac:dyDescent="0.15">
      <c r="A36" s="1" t="s">
        <v>124</v>
      </c>
      <c r="B36" s="1"/>
      <c r="C36" s="1">
        <v>2294.1154522738898</v>
      </c>
      <c r="D36" s="1">
        <f t="shared" si="0"/>
        <v>2294.1154522738898</v>
      </c>
    </row>
    <row r="37" spans="1:4" ht="18.75" x14ac:dyDescent="0.15">
      <c r="A37" s="1" t="s">
        <v>60</v>
      </c>
      <c r="B37" s="1"/>
      <c r="C37" s="1">
        <v>4653.3113598590098</v>
      </c>
      <c r="D37" s="1">
        <f t="shared" si="0"/>
        <v>4653.3113598590098</v>
      </c>
    </row>
    <row r="38" spans="1:4" ht="18.75" x14ac:dyDescent="0.15">
      <c r="A38" s="1" t="s">
        <v>126</v>
      </c>
      <c r="B38" s="1"/>
      <c r="C38" s="1">
        <v>7844.0094399917398</v>
      </c>
      <c r="D38" s="1">
        <f t="shared" si="0"/>
        <v>7844.0094399917398</v>
      </c>
    </row>
    <row r="39" spans="1:4" ht="18.75" x14ac:dyDescent="0.15">
      <c r="A39" s="1" t="s">
        <v>118</v>
      </c>
      <c r="B39" s="1"/>
      <c r="C39" s="1">
        <v>4930.5994263758103</v>
      </c>
      <c r="D39" s="1">
        <f t="shared" si="0"/>
        <v>4930.5994263758103</v>
      </c>
    </row>
    <row r="40" spans="1:4" ht="18.75" x14ac:dyDescent="0.15">
      <c r="A40" s="1"/>
      <c r="B40" s="1">
        <f>SUM(B2:B39)</f>
        <v>135200</v>
      </c>
      <c r="C40" s="1">
        <f>SUM(C2:C39)</f>
        <v>161280</v>
      </c>
      <c r="D40" s="1">
        <f>SUM(D2:D39)</f>
        <v>296480</v>
      </c>
    </row>
  </sheetData>
  <phoneticPr fontId="1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质量奖</vt:lpstr>
      <vt:lpstr>进步奖</vt:lpstr>
      <vt:lpstr>合计1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huaqiang ji</cp:lastModifiedBy>
  <dcterms:created xsi:type="dcterms:W3CDTF">2023-05-12T11:15:00Z</dcterms:created>
  <dcterms:modified xsi:type="dcterms:W3CDTF">2025-03-30T12:05:51Z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44D01E9FD47A4337BE325F599E6CEAF4_13</vt:lpwstr>
  </property>
</Properties>
</file>